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PDUFA/3 - Dataset Downloads/FY23/"/>
    </mc:Choice>
  </mc:AlternateContent>
  <xr:revisionPtr revIDLastSave="51" documentId="8_{8B758E22-87A5-48BB-BFF1-9A1167665B17}" xr6:coauthVersionLast="47" xr6:coauthVersionMax="47" xr10:uidLastSave="{432B20C9-BFF1-4827-B4D8-4DC9185B658B}"/>
  <bookViews>
    <workbookView xWindow="-120" yWindow="-120" windowWidth="29040" windowHeight="15840" xr2:uid="{00000000-000D-0000-FFFF-FFFF00000000}"/>
  </bookViews>
  <sheets>
    <sheet name="PDUFA Meeting Mgmt. Dataset" sheetId="1" r:id="rId1"/>
  </sheets>
  <definedNames>
    <definedName name="_xlnm._FilterDatabase" localSheetId="0" hidden="1">'PDUFA Meeting Mgmt. Dataset'!$A$1:$Q$109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1" l="1"/>
  <c r="G109" i="1"/>
  <c r="O109" i="1" s="1"/>
  <c r="H108" i="1"/>
  <c r="G108" i="1"/>
  <c r="O108" i="1" s="1"/>
  <c r="H107" i="1"/>
  <c r="G107" i="1"/>
  <c r="H106" i="1"/>
  <c r="G106" i="1"/>
  <c r="O106" i="1" s="1"/>
  <c r="H105" i="1"/>
  <c r="G105" i="1"/>
  <c r="O105" i="1" s="1"/>
  <c r="H104" i="1"/>
  <c r="G104" i="1"/>
  <c r="I104" i="1" s="1"/>
  <c r="H103" i="1"/>
  <c r="G103" i="1"/>
  <c r="O103" i="1" s="1"/>
  <c r="H102" i="1"/>
  <c r="G102" i="1"/>
  <c r="O102" i="1" s="1"/>
  <c r="H101" i="1"/>
  <c r="G101" i="1"/>
  <c r="M102" i="1" s="1"/>
  <c r="H100" i="1"/>
  <c r="G100" i="1"/>
  <c r="O100" i="1" s="1"/>
  <c r="H99" i="1"/>
  <c r="G99" i="1"/>
  <c r="O99" i="1" s="1"/>
  <c r="H98" i="1"/>
  <c r="G98" i="1"/>
  <c r="M100" i="1" s="1"/>
  <c r="H97" i="1"/>
  <c r="G97" i="1"/>
  <c r="O97" i="1" s="1"/>
  <c r="H96" i="1"/>
  <c r="G96" i="1"/>
  <c r="O96" i="1" s="1"/>
  <c r="H95" i="1"/>
  <c r="G95" i="1"/>
  <c r="I95" i="1" s="1"/>
  <c r="H94" i="1"/>
  <c r="G94" i="1"/>
  <c r="O94" i="1" s="1"/>
  <c r="H93" i="1"/>
  <c r="G93" i="1"/>
  <c r="O93" i="1" s="1"/>
  <c r="H92" i="1"/>
  <c r="G92" i="1"/>
  <c r="I92" i="1" s="1"/>
  <c r="H91" i="1"/>
  <c r="G91" i="1"/>
  <c r="O91" i="1" s="1"/>
  <c r="H90" i="1"/>
  <c r="G90" i="1"/>
  <c r="O90" i="1" s="1"/>
  <c r="H89" i="1"/>
  <c r="G89" i="1"/>
  <c r="M90" i="1" s="1"/>
  <c r="K43" i="1"/>
  <c r="H43" i="1"/>
  <c r="G43" i="1"/>
  <c r="O43" i="1" s="1"/>
  <c r="K42" i="1"/>
  <c r="H42" i="1"/>
  <c r="G42" i="1"/>
  <c r="O42" i="1" s="1"/>
  <c r="K41" i="1"/>
  <c r="H41" i="1"/>
  <c r="G41" i="1"/>
  <c r="I41" i="1" s="1"/>
  <c r="I43" i="1" s="1"/>
  <c r="H88" i="1"/>
  <c r="G88" i="1"/>
  <c r="O88" i="1" s="1"/>
  <c r="H87" i="1"/>
  <c r="G87" i="1"/>
  <c r="O87" i="1" s="1"/>
  <c r="H86" i="1"/>
  <c r="G86" i="1"/>
  <c r="M86" i="1" s="1"/>
  <c r="K40" i="1"/>
  <c r="H40" i="1"/>
  <c r="G40" i="1"/>
  <c r="O40" i="1" s="1"/>
  <c r="K39" i="1"/>
  <c r="H39" i="1"/>
  <c r="G39" i="1"/>
  <c r="O39" i="1" s="1"/>
  <c r="K38" i="1"/>
  <c r="H38" i="1"/>
  <c r="G38" i="1"/>
  <c r="O38" i="1" s="1"/>
  <c r="H85" i="1"/>
  <c r="G85" i="1"/>
  <c r="O85" i="1" s="1"/>
  <c r="H84" i="1"/>
  <c r="G84" i="1"/>
  <c r="O84" i="1" s="1"/>
  <c r="H83" i="1"/>
  <c r="G83" i="1"/>
  <c r="K37" i="1"/>
  <c r="H37" i="1"/>
  <c r="G37" i="1"/>
  <c r="O37" i="1" s="1"/>
  <c r="K36" i="1"/>
  <c r="H36" i="1"/>
  <c r="G36" i="1"/>
  <c r="O36" i="1" s="1"/>
  <c r="K35" i="1"/>
  <c r="H35" i="1"/>
  <c r="G35" i="1"/>
  <c r="O35" i="1" s="1"/>
  <c r="H82" i="1"/>
  <c r="G82" i="1"/>
  <c r="O82" i="1" s="1"/>
  <c r="H81" i="1"/>
  <c r="G81" i="1"/>
  <c r="O81" i="1" s="1"/>
  <c r="H80" i="1"/>
  <c r="G80" i="1"/>
  <c r="K34" i="1"/>
  <c r="H34" i="1"/>
  <c r="G34" i="1"/>
  <c r="O34" i="1" s="1"/>
  <c r="K33" i="1"/>
  <c r="H33" i="1"/>
  <c r="G33" i="1"/>
  <c r="O33" i="1" s="1"/>
  <c r="K32" i="1"/>
  <c r="H32" i="1"/>
  <c r="G32" i="1"/>
  <c r="O32" i="1" s="1"/>
  <c r="H79" i="1"/>
  <c r="G79" i="1"/>
  <c r="O79" i="1" s="1"/>
  <c r="H78" i="1"/>
  <c r="G78" i="1"/>
  <c r="O78" i="1" s="1"/>
  <c r="H77" i="1"/>
  <c r="G77" i="1"/>
  <c r="K31" i="1"/>
  <c r="H31" i="1"/>
  <c r="G31" i="1"/>
  <c r="O31" i="1" s="1"/>
  <c r="K30" i="1"/>
  <c r="H30" i="1"/>
  <c r="G30" i="1"/>
  <c r="O30" i="1" s="1"/>
  <c r="K29" i="1"/>
  <c r="H29" i="1"/>
  <c r="G29" i="1"/>
  <c r="I29" i="1" s="1"/>
  <c r="H76" i="1"/>
  <c r="G76" i="1"/>
  <c r="O76" i="1" s="1"/>
  <c r="H75" i="1"/>
  <c r="G75" i="1"/>
  <c r="O75" i="1" s="1"/>
  <c r="H74" i="1"/>
  <c r="G74" i="1"/>
  <c r="I74" i="1" s="1"/>
  <c r="K28" i="1"/>
  <c r="H28" i="1"/>
  <c r="G28" i="1"/>
  <c r="O28" i="1" s="1"/>
  <c r="K27" i="1"/>
  <c r="H27" i="1"/>
  <c r="G27" i="1"/>
  <c r="O27" i="1" s="1"/>
  <c r="K26" i="1"/>
  <c r="H26" i="1"/>
  <c r="G26" i="1"/>
  <c r="H73" i="1"/>
  <c r="G73" i="1"/>
  <c r="O73" i="1" s="1"/>
  <c r="H72" i="1"/>
  <c r="G72" i="1"/>
  <c r="O72" i="1" s="1"/>
  <c r="H71" i="1"/>
  <c r="G71" i="1"/>
  <c r="M73" i="1" s="1"/>
  <c r="K25" i="1"/>
  <c r="H25" i="1"/>
  <c r="G25" i="1"/>
  <c r="O25" i="1" s="1"/>
  <c r="K24" i="1"/>
  <c r="H24" i="1"/>
  <c r="G24" i="1"/>
  <c r="O24" i="1" s="1"/>
  <c r="K23" i="1"/>
  <c r="H23" i="1"/>
  <c r="G23" i="1"/>
  <c r="H70" i="1"/>
  <c r="G70" i="1"/>
  <c r="O70" i="1" s="1"/>
  <c r="H69" i="1"/>
  <c r="G69" i="1"/>
  <c r="O69" i="1" s="1"/>
  <c r="H68" i="1"/>
  <c r="G68" i="1"/>
  <c r="H22" i="1"/>
  <c r="G22" i="1"/>
  <c r="O22" i="1" s="1"/>
  <c r="H21" i="1"/>
  <c r="G21" i="1"/>
  <c r="O21" i="1" s="1"/>
  <c r="H20" i="1"/>
  <c r="G20" i="1"/>
  <c r="H67" i="1"/>
  <c r="G67" i="1"/>
  <c r="O67" i="1" s="1"/>
  <c r="H66" i="1"/>
  <c r="G66" i="1"/>
  <c r="O66" i="1" s="1"/>
  <c r="H65" i="1"/>
  <c r="G65" i="1"/>
  <c r="M67" i="1" s="1"/>
  <c r="K19" i="1"/>
  <c r="H19" i="1"/>
  <c r="G19" i="1"/>
  <c r="O19" i="1" s="1"/>
  <c r="K18" i="1"/>
  <c r="H18" i="1"/>
  <c r="G18" i="1"/>
  <c r="O18" i="1" s="1"/>
  <c r="K17" i="1"/>
  <c r="H17" i="1"/>
  <c r="G17" i="1"/>
  <c r="H64" i="1"/>
  <c r="G64" i="1"/>
  <c r="O64" i="1" s="1"/>
  <c r="H63" i="1"/>
  <c r="G63" i="1"/>
  <c r="O63" i="1" s="1"/>
  <c r="H62" i="1"/>
  <c r="G62" i="1"/>
  <c r="O62" i="1" s="1"/>
  <c r="K16" i="1"/>
  <c r="H16" i="1"/>
  <c r="G16" i="1"/>
  <c r="O16" i="1" s="1"/>
  <c r="K15" i="1"/>
  <c r="H15" i="1"/>
  <c r="G15" i="1"/>
  <c r="O15" i="1" s="1"/>
  <c r="K14" i="1"/>
  <c r="H14" i="1"/>
  <c r="G14" i="1"/>
  <c r="H61" i="1"/>
  <c r="G61" i="1"/>
  <c r="O61" i="1" s="1"/>
  <c r="H60" i="1"/>
  <c r="G60" i="1"/>
  <c r="O60" i="1" s="1"/>
  <c r="H59" i="1"/>
  <c r="G59" i="1"/>
  <c r="K13" i="1"/>
  <c r="H13" i="1"/>
  <c r="G13" i="1"/>
  <c r="O13" i="1" s="1"/>
  <c r="K12" i="1"/>
  <c r="H12" i="1"/>
  <c r="G12" i="1"/>
  <c r="O12" i="1" s="1"/>
  <c r="K11" i="1"/>
  <c r="H11" i="1"/>
  <c r="G11" i="1"/>
  <c r="O11" i="1" s="1"/>
  <c r="H58" i="1"/>
  <c r="G58" i="1"/>
  <c r="O58" i="1" s="1"/>
  <c r="H57" i="1"/>
  <c r="G57" i="1"/>
  <c r="O57" i="1" s="1"/>
  <c r="H56" i="1"/>
  <c r="G56" i="1"/>
  <c r="K10" i="1"/>
  <c r="H10" i="1"/>
  <c r="G10" i="1"/>
  <c r="O10" i="1" s="1"/>
  <c r="K9" i="1"/>
  <c r="H9" i="1"/>
  <c r="G9" i="1"/>
  <c r="O9" i="1" s="1"/>
  <c r="K8" i="1"/>
  <c r="H8" i="1"/>
  <c r="G8" i="1"/>
  <c r="O8" i="1" s="1"/>
  <c r="H55" i="1"/>
  <c r="G55" i="1"/>
  <c r="O55" i="1" s="1"/>
  <c r="H54" i="1"/>
  <c r="G54" i="1"/>
  <c r="O54" i="1" s="1"/>
  <c r="H53" i="1"/>
  <c r="G53" i="1"/>
  <c r="M54" i="1" s="1"/>
  <c r="H52" i="1"/>
  <c r="G52" i="1"/>
  <c r="O52" i="1" s="1"/>
  <c r="H51" i="1"/>
  <c r="G51" i="1"/>
  <c r="O51" i="1" s="1"/>
  <c r="H50" i="1"/>
  <c r="G50" i="1"/>
  <c r="O50" i="1" s="1"/>
  <c r="H49" i="1"/>
  <c r="G49" i="1"/>
  <c r="O49" i="1" s="1"/>
  <c r="H48" i="1"/>
  <c r="G48" i="1"/>
  <c r="O48" i="1" s="1"/>
  <c r="H47" i="1"/>
  <c r="G47" i="1"/>
  <c r="I47" i="1" s="1"/>
  <c r="K7" i="1"/>
  <c r="H7" i="1"/>
  <c r="G7" i="1"/>
  <c r="O7" i="1" s="1"/>
  <c r="K6" i="1"/>
  <c r="H6" i="1"/>
  <c r="G6" i="1"/>
  <c r="O6" i="1" s="1"/>
  <c r="K5" i="1"/>
  <c r="H5" i="1"/>
  <c r="G5" i="1"/>
  <c r="I5" i="1" s="1"/>
  <c r="H46" i="1"/>
  <c r="G46" i="1"/>
  <c r="O46" i="1" s="1"/>
  <c r="H45" i="1"/>
  <c r="G45" i="1"/>
  <c r="O45" i="1" s="1"/>
  <c r="H44" i="1"/>
  <c r="G44" i="1"/>
  <c r="K4" i="1"/>
  <c r="H4" i="1"/>
  <c r="G4" i="1"/>
  <c r="O4" i="1" s="1"/>
  <c r="K3" i="1"/>
  <c r="H3" i="1"/>
  <c r="G3" i="1"/>
  <c r="O3" i="1" s="1"/>
  <c r="K2" i="1"/>
  <c r="H2" i="1"/>
  <c r="G2" i="1"/>
  <c r="O2" i="1" s="1"/>
  <c r="M106" i="1" l="1"/>
  <c r="I89" i="1"/>
  <c r="M89" i="1"/>
  <c r="I90" i="1"/>
  <c r="M25" i="1"/>
  <c r="M91" i="1"/>
  <c r="M10" i="1"/>
  <c r="O89" i="1"/>
  <c r="M37" i="1"/>
  <c r="O86" i="1"/>
  <c r="M96" i="1"/>
  <c r="M7" i="1"/>
  <c r="I11" i="1"/>
  <c r="I12" i="1" s="1"/>
  <c r="M12" i="1"/>
  <c r="O53" i="1"/>
  <c r="O92" i="1"/>
  <c r="I87" i="1"/>
  <c r="M23" i="1"/>
  <c r="I54" i="1"/>
  <c r="I93" i="1"/>
  <c r="M74" i="1"/>
  <c r="M104" i="1"/>
  <c r="M55" i="1"/>
  <c r="M24" i="1"/>
  <c r="M48" i="1"/>
  <c r="I75" i="1"/>
  <c r="M42" i="1"/>
  <c r="I101" i="1"/>
  <c r="I48" i="1"/>
  <c r="M76" i="1"/>
  <c r="M97" i="1"/>
  <c r="M63" i="1"/>
  <c r="M94" i="1"/>
  <c r="I102" i="1"/>
  <c r="M39" i="1"/>
  <c r="M95" i="1"/>
  <c r="M64" i="1"/>
  <c r="O74" i="1"/>
  <c r="O95" i="1"/>
  <c r="M103" i="1"/>
  <c r="M92" i="1"/>
  <c r="I100" i="1"/>
  <c r="I83" i="1"/>
  <c r="M84" i="1"/>
  <c r="O83" i="1"/>
  <c r="I107" i="1"/>
  <c r="M108" i="1"/>
  <c r="M107" i="1"/>
  <c r="O107" i="1"/>
  <c r="O44" i="1"/>
  <c r="I45" i="1"/>
  <c r="M45" i="1"/>
  <c r="M44" i="1"/>
  <c r="M78" i="1"/>
  <c r="O77" i="1"/>
  <c r="M77" i="1"/>
  <c r="I77" i="1"/>
  <c r="M79" i="1"/>
  <c r="M83" i="1"/>
  <c r="O23" i="1"/>
  <c r="I23" i="1"/>
  <c r="I24" i="1" s="1"/>
  <c r="I35" i="1"/>
  <c r="I36" i="1" s="1"/>
  <c r="M11" i="1"/>
  <c r="M36" i="1"/>
  <c r="M35" i="1"/>
  <c r="I78" i="1"/>
  <c r="M46" i="1"/>
  <c r="M13" i="1"/>
  <c r="I65" i="1"/>
  <c r="I66" i="1"/>
  <c r="M65" i="1"/>
  <c r="I44" i="1"/>
  <c r="I61" i="1"/>
  <c r="M61" i="1"/>
  <c r="M85" i="1"/>
  <c r="I86" i="1"/>
  <c r="M88" i="1"/>
  <c r="M41" i="1"/>
  <c r="M109" i="1"/>
  <c r="O65" i="1"/>
  <c r="M34" i="1"/>
  <c r="O104" i="1"/>
  <c r="O101" i="1"/>
  <c r="M47" i="1"/>
  <c r="I53" i="1"/>
  <c r="M62" i="1"/>
  <c r="M33" i="1"/>
  <c r="M101" i="1"/>
  <c r="O47" i="1"/>
  <c r="M53" i="1"/>
  <c r="M32" i="1"/>
  <c r="I105" i="1"/>
  <c r="M30" i="1"/>
  <c r="M31" i="1"/>
  <c r="M29" i="1"/>
  <c r="M28" i="1"/>
  <c r="M26" i="1"/>
  <c r="I26" i="1"/>
  <c r="M27" i="1"/>
  <c r="O26" i="1"/>
  <c r="I20" i="1"/>
  <c r="M21" i="1"/>
  <c r="O20" i="1"/>
  <c r="M20" i="1"/>
  <c r="M57" i="1"/>
  <c r="M56" i="1"/>
  <c r="I56" i="1"/>
  <c r="M58" i="1"/>
  <c r="I58" i="1"/>
  <c r="I57" i="1"/>
  <c r="O56" i="1"/>
  <c r="M4" i="1"/>
  <c r="M2" i="1"/>
  <c r="M3" i="1"/>
  <c r="M19" i="1"/>
  <c r="M17" i="1"/>
  <c r="I17" i="1"/>
  <c r="M18" i="1"/>
  <c r="O17" i="1"/>
  <c r="I71" i="1"/>
  <c r="I72" i="1"/>
  <c r="I73" i="1"/>
  <c r="M72" i="1"/>
  <c r="O71" i="1"/>
  <c r="M71" i="1"/>
  <c r="I7" i="1"/>
  <c r="I6" i="1"/>
  <c r="M81" i="1"/>
  <c r="I81" i="1"/>
  <c r="O80" i="1"/>
  <c r="M80" i="1"/>
  <c r="I80" i="1"/>
  <c r="M82" i="1"/>
  <c r="I82" i="1"/>
  <c r="M9" i="1"/>
  <c r="M8" i="1"/>
  <c r="M16" i="1"/>
  <c r="M14" i="1"/>
  <c r="I14" i="1"/>
  <c r="M15" i="1"/>
  <c r="O14" i="1"/>
  <c r="M6" i="1"/>
  <c r="M22" i="1"/>
  <c r="M5" i="1"/>
  <c r="M69" i="1"/>
  <c r="O68" i="1"/>
  <c r="M68" i="1"/>
  <c r="I68" i="1"/>
  <c r="M70" i="1"/>
  <c r="I70" i="1"/>
  <c r="I69" i="1"/>
  <c r="I31" i="1"/>
  <c r="I30" i="1"/>
  <c r="O5" i="1"/>
  <c r="M51" i="1"/>
  <c r="M50" i="1"/>
  <c r="I50" i="1"/>
  <c r="M52" i="1"/>
  <c r="I52" i="1"/>
  <c r="I51" i="1"/>
  <c r="I59" i="1"/>
  <c r="I60" i="1"/>
  <c r="M60" i="1"/>
  <c r="O59" i="1"/>
  <c r="M59" i="1"/>
  <c r="I46" i="1"/>
  <c r="I42" i="1"/>
  <c r="I49" i="1"/>
  <c r="M49" i="1"/>
  <c r="I2" i="1"/>
  <c r="M43" i="1"/>
  <c r="M99" i="1"/>
  <c r="I99" i="1"/>
  <c r="O98" i="1"/>
  <c r="M98" i="1"/>
  <c r="I98" i="1"/>
  <c r="M40" i="1"/>
  <c r="M38" i="1"/>
  <c r="I38" i="1"/>
  <c r="I63" i="1"/>
  <c r="M66" i="1"/>
  <c r="M75" i="1"/>
  <c r="O29" i="1"/>
  <c r="M87" i="1"/>
  <c r="O41" i="1"/>
  <c r="M93" i="1"/>
  <c r="M105" i="1"/>
  <c r="I55" i="1"/>
  <c r="I79" i="1"/>
  <c r="I91" i="1"/>
  <c r="I103" i="1"/>
  <c r="I84" i="1"/>
  <c r="I96" i="1"/>
  <c r="I108" i="1"/>
  <c r="I67" i="1"/>
  <c r="I76" i="1"/>
  <c r="I88" i="1"/>
  <c r="I94" i="1"/>
  <c r="I106" i="1"/>
  <c r="I8" i="1"/>
  <c r="I62" i="1"/>
  <c r="I64" i="1"/>
  <c r="I32" i="1"/>
  <c r="I85" i="1"/>
  <c r="I97" i="1"/>
  <c r="I109" i="1"/>
  <c r="I37" i="1" l="1"/>
  <c r="I13" i="1"/>
  <c r="I25" i="1"/>
  <c r="I21" i="1"/>
  <c r="I22" i="1"/>
  <c r="I34" i="1"/>
  <c r="I33" i="1"/>
  <c r="I10" i="1"/>
  <c r="I9" i="1"/>
  <c r="I39" i="1"/>
  <c r="I40" i="1"/>
  <c r="I4" i="1"/>
  <c r="I3" i="1"/>
  <c r="I15" i="1"/>
  <c r="I16" i="1"/>
  <c r="I27" i="1"/>
  <c r="I28" i="1"/>
  <c r="I18" i="1"/>
  <c r="I19" i="1"/>
</calcChain>
</file>

<file path=xl/sharedStrings.xml><?xml version="1.0" encoding="utf-8"?>
<sst xmlns="http://schemas.openxmlformats.org/spreadsheetml/2006/main" count="674" uniqueCount="60">
  <si>
    <t>Fiscal Year</t>
  </si>
  <si>
    <t>PDUFA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</si>
  <si>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</si>
  <si>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</si>
  <si>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</si>
  <si>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</si>
  <si>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</si>
  <si>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</si>
  <si>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</si>
  <si>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</si>
  <si>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</si>
  <si>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</si>
  <si>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</si>
  <si>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On Time</t>
  </si>
  <si>
    <t>N</t>
  </si>
  <si>
    <t>Goal Met</t>
  </si>
  <si>
    <t>Pending</t>
  </si>
  <si>
    <t>Overdue</t>
  </si>
  <si>
    <t>Goal Not Met</t>
  </si>
  <si>
    <t>Y</t>
  </si>
  <si>
    <t>Meeting Management</t>
  </si>
  <si>
    <t>14 Days</t>
  </si>
  <si>
    <t>21 Days</t>
  </si>
  <si>
    <t>30 Days</t>
  </si>
  <si>
    <t>60 Days</t>
  </si>
  <si>
    <t>75 Days</t>
  </si>
  <si>
    <t>Currently Meeting, Pending</t>
  </si>
  <si>
    <t>70 Days</t>
  </si>
  <si>
    <t>5 Days</t>
  </si>
  <si>
    <t>Meeting Minutes for All Meeting Types</t>
  </si>
  <si>
    <t>Type B Meeting Requests</t>
  </si>
  <si>
    <t>Type C Meeting Requests</t>
  </si>
  <si>
    <t>Type B Meetings Scheduled</t>
  </si>
  <si>
    <t>Type C Meetings Scheduled</t>
  </si>
  <si>
    <t>Will Not Meet Goal</t>
  </si>
  <si>
    <t>Highest Possible Final Performance</t>
  </si>
  <si>
    <t>Type B Written Response</t>
  </si>
  <si>
    <t>Type C Written Response</t>
  </si>
  <si>
    <t>Preliminary Response for Type B(EOP) Meetings</t>
  </si>
  <si>
    <t>Type A Written Response</t>
  </si>
  <si>
    <t>Type B(EOP) Meeting Requests</t>
  </si>
  <si>
    <t>Type B(EOP) Meetings Scheduled</t>
  </si>
  <si>
    <t>Type B(EOP) Written Response</t>
  </si>
  <si>
    <t>Currently Not Meeting, Pending</t>
  </si>
  <si>
    <t>Will Meet Goal</t>
  </si>
  <si>
    <t>50 Days</t>
  </si>
  <si>
    <t>FY18 to FY22 5-Year Average</t>
  </si>
  <si>
    <t>FY23 Compared to 5-Year Average</t>
  </si>
  <si>
    <t>N/A</t>
  </si>
  <si>
    <t>Actions On Time/Completed</t>
  </si>
  <si>
    <t>Type D Meeting Requests**</t>
  </si>
  <si>
    <t>Type D Meetings Scheduled**</t>
  </si>
  <si>
    <t>Type D Written Response**</t>
  </si>
  <si>
    <t>Type INTERACT Meeting Requests**</t>
  </si>
  <si>
    <t>Type INTERACT Meetings Scheduled**</t>
  </si>
  <si>
    <t>Type INTERACT Written Response**</t>
  </si>
  <si>
    <t>Preliminary Response for Type D Meetings**</t>
  </si>
  <si>
    <t>Preliminary Response for Type INTERACT Meetings**</t>
  </si>
  <si>
    <t>Type A Meeting Requests***</t>
  </si>
  <si>
    <t>Type A Meetings Scheduled***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</si>
</sst>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16" fillId="0" borderId="0" xfId="42" applyFont="1" applyAlignment="1">
      <alignment horizontal="center" vertical="center"/>
    </xf>
    <xf numFmtId="9" fontId="0" fillId="0" borderId="0" xfId="42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workbookViewId="0"/>
  </sheetViews>
  <sheetFormatPr defaultRowHeight="15" x14ac:dyDescent="0.25"/>
  <cols>
    <col min="1" max="1" width="10.28515625" bestFit="1" customWidth="1"/>
    <col min="2" max="2" width="22.85546875" bestFit="1" customWidth="1"/>
    <col min="3" max="3" width="47.85546875" bestFit="1" customWidth="1"/>
    <col min="4" max="4" width="13.5703125" bestFit="1" customWidth="1"/>
    <col min="5" max="5" width="17" bestFit="1" customWidth="1"/>
    <col min="6" max="6" width="13.5703125" bestFit="1" customWidth="1"/>
    <col min="7" max="7" width="5.42578125" bestFit="1" customWidth="1"/>
    <col min="8" max="8" width="15.85546875" style="5" bestFit="1" customWidth="1"/>
    <col min="9" max="9" width="32.5703125" style="5" customWidth="1"/>
    <col min="10" max="10" width="17.28515625" style="5" bestFit="1" customWidth="1"/>
    <col min="11" max="11" width="11.28515625" bestFit="1" customWidth="1"/>
    <col min="12" max="12" width="26" bestFit="1" customWidth="1"/>
    <col min="13" max="13" width="25.7109375" customWidth="1"/>
    <col min="14" max="14" width="10.140625" bestFit="1" customWidth="1"/>
    <col min="15" max="15" width="15.140625" style="5" bestFit="1" customWidth="1"/>
    <col min="16" max="16" width="26.42578125" bestFit="1" customWidth="1"/>
    <col min="17" max="17" width="31.5703125" bestFit="1" customWidth="1"/>
  </cols>
  <sheetData>
    <row r="1" spans="1:1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35</v>
      </c>
      <c r="J1" s="4" t="s">
        <v>8</v>
      </c>
      <c r="K1" s="2" t="s">
        <v>9</v>
      </c>
      <c r="L1" s="2" t="s">
        <v>10</v>
      </c>
      <c r="M1" s="2" t="s">
        <v>49</v>
      </c>
      <c r="N1" s="2" t="s">
        <v>11</v>
      </c>
      <c r="O1" s="4" t="s">
        <v>12</v>
      </c>
      <c r="P1" s="6" t="s">
        <v>46</v>
      </c>
      <c r="Q1" s="6" t="s">
        <v>47</v>
      </c>
    </row>
    <row r="2" spans="1:17" x14ac:dyDescent="0.25">
      <c r="A2">
        <v>2022</v>
      </c>
      <c r="B2" t="s">
        <v>20</v>
      </c>
      <c r="C2" t="s">
        <v>29</v>
      </c>
      <c r="D2" t="s">
        <v>13</v>
      </c>
      <c r="E2">
        <v>1203</v>
      </c>
      <c r="F2" t="s">
        <v>23</v>
      </c>
      <c r="G2">
        <f>SUM(E2:E4)</f>
        <v>1281</v>
      </c>
      <c r="H2" s="5">
        <f>IFERROR(E2/(E2+E4),0)</f>
        <v>0.93911007025761128</v>
      </c>
      <c r="I2" s="5">
        <f>IFERROR((E2+E3)/(G2),0)</f>
        <v>0.93911007025761128</v>
      </c>
      <c r="J2" s="5">
        <v>0.9</v>
      </c>
      <c r="K2" t="str">
        <f t="shared" ref="K2:K19" si="0">IF(A2&gt;2022,"Y","N")</f>
        <v>N</v>
      </c>
      <c r="L2" t="s">
        <v>15</v>
      </c>
      <c r="M2" t="str">
        <f>IF(K2="Y",(E2+E4) &amp; " of " &amp; G2,E2 &amp; " of " &amp; G2)</f>
        <v>1203 of 1281</v>
      </c>
      <c r="N2" s="1">
        <v>45199</v>
      </c>
      <c r="O2" s="5">
        <f t="shared" ref="O2:O33" si="1">IFERROR(E2/G2,0)</f>
        <v>0.93911007025761128</v>
      </c>
    </row>
    <row r="3" spans="1:17" x14ac:dyDescent="0.25">
      <c r="A3">
        <v>2022</v>
      </c>
      <c r="B3" t="s">
        <v>20</v>
      </c>
      <c r="C3" t="s">
        <v>29</v>
      </c>
      <c r="D3" t="s">
        <v>16</v>
      </c>
      <c r="E3">
        <v>0</v>
      </c>
      <c r="F3" t="s">
        <v>23</v>
      </c>
      <c r="G3">
        <f>SUM(E2:E4)</f>
        <v>1281</v>
      </c>
      <c r="H3" s="5">
        <f>IFERROR(E2/(E2+E4),0)</f>
        <v>0.93911007025761128</v>
      </c>
      <c r="I3" s="5">
        <f>I2</f>
        <v>0.93911007025761128</v>
      </c>
      <c r="J3" s="5">
        <v>0.9</v>
      </c>
      <c r="K3" t="str">
        <f t="shared" si="0"/>
        <v>N</v>
      </c>
      <c r="L3" t="s">
        <v>15</v>
      </c>
      <c r="M3" t="str">
        <f>IF(K2="Y",(E2+E4) &amp; " of " &amp; G2,E2 &amp; " of " &amp; G2)</f>
        <v>1203 of 1281</v>
      </c>
      <c r="N3" s="1">
        <v>45199</v>
      </c>
      <c r="O3" s="5">
        <f t="shared" si="1"/>
        <v>0</v>
      </c>
    </row>
    <row r="4" spans="1:17" x14ac:dyDescent="0.25">
      <c r="A4">
        <v>2022</v>
      </c>
      <c r="B4" t="s">
        <v>20</v>
      </c>
      <c r="C4" t="s">
        <v>29</v>
      </c>
      <c r="D4" t="s">
        <v>17</v>
      </c>
      <c r="E4">
        <v>78</v>
      </c>
      <c r="F4" t="s">
        <v>23</v>
      </c>
      <c r="G4">
        <f>SUM(E2:E4)</f>
        <v>1281</v>
      </c>
      <c r="H4" s="5">
        <f>IFERROR(E2/(E2+E4),0)</f>
        <v>0.93911007025761128</v>
      </c>
      <c r="I4" s="5">
        <f>I2</f>
        <v>0.93911007025761128</v>
      </c>
      <c r="J4" s="5">
        <v>0.9</v>
      </c>
      <c r="K4" t="str">
        <f t="shared" si="0"/>
        <v>N</v>
      </c>
      <c r="L4" t="s">
        <v>15</v>
      </c>
      <c r="M4" t="str">
        <f>IF(K2="Y",(E2+E4) &amp; " of " &amp; G2,E2 &amp; " of " &amp; G2)</f>
        <v>1203 of 1281</v>
      </c>
      <c r="N4" s="1">
        <v>45199</v>
      </c>
      <c r="O4" s="5">
        <f t="shared" si="1"/>
        <v>6.0889929742388757E-2</v>
      </c>
    </row>
    <row r="5" spans="1:17" x14ac:dyDescent="0.25">
      <c r="A5">
        <v>2022</v>
      </c>
      <c r="B5" t="s">
        <v>20</v>
      </c>
      <c r="C5" t="s">
        <v>38</v>
      </c>
      <c r="D5" t="s">
        <v>13</v>
      </c>
      <c r="E5">
        <v>222</v>
      </c>
      <c r="F5" t="s">
        <v>28</v>
      </c>
      <c r="G5">
        <f>SUM(E5:E7)</f>
        <v>246</v>
      </c>
      <c r="H5" s="5">
        <f>IFERROR(E5/(E5+E7),0)</f>
        <v>0.90243902439024393</v>
      </c>
      <c r="I5" s="5">
        <f>IFERROR((E5+E6)/(G5),0)</f>
        <v>0.90243902439024393</v>
      </c>
      <c r="J5" s="5">
        <v>0.9</v>
      </c>
      <c r="K5" t="str">
        <f t="shared" si="0"/>
        <v>N</v>
      </c>
      <c r="L5" t="s">
        <v>15</v>
      </c>
      <c r="M5" t="str">
        <f>IF(K5="Y",(E5+E7) &amp; " of " &amp; G5,E5 &amp; " of " &amp; G5)</f>
        <v>222 of 246</v>
      </c>
      <c r="N5" s="1">
        <v>45199</v>
      </c>
      <c r="O5" s="5">
        <f t="shared" si="1"/>
        <v>0.90243902439024393</v>
      </c>
    </row>
    <row r="6" spans="1:17" x14ac:dyDescent="0.25">
      <c r="A6">
        <v>2022</v>
      </c>
      <c r="B6" t="s">
        <v>20</v>
      </c>
      <c r="C6" t="s">
        <v>38</v>
      </c>
      <c r="D6" t="s">
        <v>16</v>
      </c>
      <c r="E6">
        <v>0</v>
      </c>
      <c r="F6" t="s">
        <v>28</v>
      </c>
      <c r="G6">
        <f>SUM(E5:E7)</f>
        <v>246</v>
      </c>
      <c r="H6" s="5">
        <f>IFERROR(E5/(E5+E7),0)</f>
        <v>0.90243902439024393</v>
      </c>
      <c r="I6" s="5">
        <f>I5</f>
        <v>0.90243902439024393</v>
      </c>
      <c r="J6" s="5">
        <v>0.9</v>
      </c>
      <c r="K6" t="str">
        <f t="shared" si="0"/>
        <v>N</v>
      </c>
      <c r="L6" t="s">
        <v>15</v>
      </c>
      <c r="M6" t="str">
        <f>IF(K5="Y",(E5+E7) &amp; " of " &amp; G5,E5 &amp; " of " &amp; G5)</f>
        <v>222 of 246</v>
      </c>
      <c r="N6" s="1">
        <v>45199</v>
      </c>
      <c r="O6" s="5">
        <f t="shared" si="1"/>
        <v>0</v>
      </c>
    </row>
    <row r="7" spans="1:17" x14ac:dyDescent="0.25">
      <c r="A7">
        <v>2022</v>
      </c>
      <c r="B7" t="s">
        <v>20</v>
      </c>
      <c r="C7" t="s">
        <v>38</v>
      </c>
      <c r="D7" t="s">
        <v>17</v>
      </c>
      <c r="E7">
        <v>24</v>
      </c>
      <c r="F7" t="s">
        <v>28</v>
      </c>
      <c r="G7">
        <f>SUM(E5:E7)</f>
        <v>246</v>
      </c>
      <c r="H7" s="5">
        <f>IFERROR(E5/(E5+E7),0)</f>
        <v>0.90243902439024393</v>
      </c>
      <c r="I7" s="5">
        <f>I5</f>
        <v>0.90243902439024393</v>
      </c>
      <c r="J7" s="5">
        <v>0.9</v>
      </c>
      <c r="K7" t="str">
        <f t="shared" si="0"/>
        <v>N</v>
      </c>
      <c r="L7" t="s">
        <v>15</v>
      </c>
      <c r="M7" t="str">
        <f>IF(K5="Y",(E5+E7) &amp; " of " &amp; G5,E5 &amp; " of " &amp; G5)</f>
        <v>222 of 246</v>
      </c>
      <c r="N7" s="1">
        <v>45199</v>
      </c>
      <c r="O7" s="5">
        <f t="shared" si="1"/>
        <v>9.7560975609756101E-2</v>
      </c>
    </row>
    <row r="8" spans="1:17" x14ac:dyDescent="0.25">
      <c r="A8">
        <v>2022</v>
      </c>
      <c r="B8" t="s">
        <v>20</v>
      </c>
      <c r="C8" t="s">
        <v>58</v>
      </c>
      <c r="D8" t="s">
        <v>13</v>
      </c>
      <c r="E8">
        <v>195</v>
      </c>
      <c r="F8" t="s">
        <v>21</v>
      </c>
      <c r="G8">
        <f>SUM(E8:E10)</f>
        <v>211</v>
      </c>
      <c r="H8" s="5">
        <f>IFERROR(E8/(E8+E10),0)</f>
        <v>0.92417061611374407</v>
      </c>
      <c r="I8" s="5">
        <f>IFERROR((E8+E9)/(G8),0)</f>
        <v>0.92417061611374407</v>
      </c>
      <c r="J8" s="5">
        <v>0.9</v>
      </c>
      <c r="K8" t="str">
        <f t="shared" si="0"/>
        <v>N</v>
      </c>
      <c r="L8" t="s">
        <v>15</v>
      </c>
      <c r="M8" t="str">
        <f>IF(K8="Y",(E8+E10) &amp; " of " &amp; G8,E8 &amp; " of " &amp; G8)</f>
        <v>195 of 211</v>
      </c>
      <c r="N8" s="1">
        <v>45199</v>
      </c>
      <c r="O8" s="5">
        <f t="shared" si="1"/>
        <v>0.92417061611374407</v>
      </c>
    </row>
    <row r="9" spans="1:17" x14ac:dyDescent="0.25">
      <c r="A9">
        <v>2022</v>
      </c>
      <c r="B9" t="s">
        <v>20</v>
      </c>
      <c r="C9" t="s">
        <v>58</v>
      </c>
      <c r="D9" t="s">
        <v>16</v>
      </c>
      <c r="E9">
        <v>0</v>
      </c>
      <c r="F9" t="s">
        <v>21</v>
      </c>
      <c r="G9">
        <f>SUM(E8:E10)</f>
        <v>211</v>
      </c>
      <c r="H9" s="5">
        <f>IFERROR(E8/(E8+E10),0)</f>
        <v>0.92417061611374407</v>
      </c>
      <c r="I9" s="5">
        <f>I8</f>
        <v>0.92417061611374407</v>
      </c>
      <c r="J9" s="5">
        <v>0.9</v>
      </c>
      <c r="K9" t="str">
        <f t="shared" si="0"/>
        <v>N</v>
      </c>
      <c r="L9" t="s">
        <v>15</v>
      </c>
      <c r="M9" t="str">
        <f>IF(K8="Y",(E8+E10) &amp; " of " &amp; G8,E8 &amp; " of " &amp; G8)</f>
        <v>195 of 211</v>
      </c>
      <c r="N9" s="1">
        <v>45199</v>
      </c>
      <c r="O9" s="5">
        <f t="shared" si="1"/>
        <v>0</v>
      </c>
    </row>
    <row r="10" spans="1:17" x14ac:dyDescent="0.25">
      <c r="A10">
        <v>2022</v>
      </c>
      <c r="B10" t="s">
        <v>20</v>
      </c>
      <c r="C10" t="s">
        <v>58</v>
      </c>
      <c r="D10" t="s">
        <v>17</v>
      </c>
      <c r="E10">
        <v>16</v>
      </c>
      <c r="F10" t="s">
        <v>21</v>
      </c>
      <c r="G10">
        <f>SUM(E8:E10)</f>
        <v>211</v>
      </c>
      <c r="H10" s="5">
        <f>IFERROR(E8/(E8+E10),0)</f>
        <v>0.92417061611374407</v>
      </c>
      <c r="I10" s="5">
        <f>I8</f>
        <v>0.92417061611374407</v>
      </c>
      <c r="J10" s="5">
        <v>0.9</v>
      </c>
      <c r="K10" t="str">
        <f t="shared" si="0"/>
        <v>N</v>
      </c>
      <c r="L10" t="s">
        <v>15</v>
      </c>
      <c r="M10" t="str">
        <f>IF(K8="Y",(E8+E10) &amp; " of " &amp; G8,E8 &amp; " of " &amp; G8)</f>
        <v>195 of 211</v>
      </c>
      <c r="N10" s="1">
        <v>45199</v>
      </c>
      <c r="O10" s="5">
        <f t="shared" si="1"/>
        <v>7.582938388625593E-2</v>
      </c>
    </row>
    <row r="11" spans="1:17" x14ac:dyDescent="0.25">
      <c r="A11">
        <v>2022</v>
      </c>
      <c r="B11" t="s">
        <v>20</v>
      </c>
      <c r="C11" t="s">
        <v>59</v>
      </c>
      <c r="D11" t="s">
        <v>13</v>
      </c>
      <c r="E11">
        <v>114</v>
      </c>
      <c r="F11" t="s">
        <v>23</v>
      </c>
      <c r="G11">
        <f>SUM(E11:E13)</f>
        <v>157</v>
      </c>
      <c r="H11" s="5">
        <f>IFERROR(E11/(E11+E13),0)</f>
        <v>0.72611464968152861</v>
      </c>
      <c r="I11" s="5">
        <f>IFERROR((E11+E12)/(G11),0)</f>
        <v>0.72611464968152861</v>
      </c>
      <c r="J11" s="5">
        <v>0.9</v>
      </c>
      <c r="K11" t="str">
        <f t="shared" si="0"/>
        <v>N</v>
      </c>
      <c r="L11" t="s">
        <v>18</v>
      </c>
      <c r="M11" t="str">
        <f>IF(K11="Y",(E11+E13) &amp; " of " &amp; G11,E11 &amp; " of " &amp; G11)</f>
        <v>114 of 157</v>
      </c>
      <c r="N11" s="1">
        <v>45199</v>
      </c>
      <c r="O11" s="5">
        <f t="shared" si="1"/>
        <v>0.72611464968152861</v>
      </c>
    </row>
    <row r="12" spans="1:17" x14ac:dyDescent="0.25">
      <c r="A12">
        <v>2022</v>
      </c>
      <c r="B12" t="s">
        <v>20</v>
      </c>
      <c r="C12" t="s">
        <v>59</v>
      </c>
      <c r="D12" t="s">
        <v>16</v>
      </c>
      <c r="E12">
        <v>0</v>
      </c>
      <c r="F12" t="s">
        <v>23</v>
      </c>
      <c r="G12">
        <f>SUM(E11:E13)</f>
        <v>157</v>
      </c>
      <c r="H12" s="5">
        <f>IFERROR(E11/(E11+E13),0)</f>
        <v>0.72611464968152861</v>
      </c>
      <c r="I12" s="5">
        <f>I11</f>
        <v>0.72611464968152861</v>
      </c>
      <c r="J12" s="5">
        <v>0.9</v>
      </c>
      <c r="K12" t="str">
        <f t="shared" si="0"/>
        <v>N</v>
      </c>
      <c r="L12" t="s">
        <v>18</v>
      </c>
      <c r="M12" t="str">
        <f>IF(K11="Y",(E11+E13) &amp; " of " &amp; G11,E11 &amp; " of " &amp; G11)</f>
        <v>114 of 157</v>
      </c>
      <c r="N12" s="1">
        <v>45199</v>
      </c>
      <c r="O12" s="5">
        <f t="shared" si="1"/>
        <v>0</v>
      </c>
    </row>
    <row r="13" spans="1:17" x14ac:dyDescent="0.25">
      <c r="A13">
        <v>2022</v>
      </c>
      <c r="B13" t="s">
        <v>20</v>
      </c>
      <c r="C13" t="s">
        <v>59</v>
      </c>
      <c r="D13" t="s">
        <v>17</v>
      </c>
      <c r="E13">
        <v>43</v>
      </c>
      <c r="F13" t="s">
        <v>23</v>
      </c>
      <c r="G13">
        <f>SUM(E11:E13)</f>
        <v>157</v>
      </c>
      <c r="H13" s="5">
        <f>IFERROR(E11/(E11+E13),0)</f>
        <v>0.72611464968152861</v>
      </c>
      <c r="I13" s="5">
        <f>I11</f>
        <v>0.72611464968152861</v>
      </c>
      <c r="J13" s="5">
        <v>0.9</v>
      </c>
      <c r="K13" t="str">
        <f t="shared" si="0"/>
        <v>N</v>
      </c>
      <c r="L13" t="s">
        <v>18</v>
      </c>
      <c r="M13" t="str">
        <f>IF(K11="Y",(E11+E13) &amp; " of " &amp; G11,E11 &amp; " of " &amp; G11)</f>
        <v>114 of 157</v>
      </c>
      <c r="N13" s="1">
        <v>45199</v>
      </c>
      <c r="O13" s="5">
        <f t="shared" si="1"/>
        <v>0.27388535031847133</v>
      </c>
    </row>
    <row r="14" spans="1:17" x14ac:dyDescent="0.25">
      <c r="A14">
        <v>2022</v>
      </c>
      <c r="B14" t="s">
        <v>20</v>
      </c>
      <c r="C14" t="s">
        <v>39</v>
      </c>
      <c r="D14" t="s">
        <v>13</v>
      </c>
      <c r="E14">
        <v>16</v>
      </c>
      <c r="F14" t="s">
        <v>23</v>
      </c>
      <c r="G14">
        <f>SUM(E14:E16)</f>
        <v>19</v>
      </c>
      <c r="H14" s="5">
        <f>IFERROR(E14/(E14+E16),0)</f>
        <v>0.84210526315789469</v>
      </c>
      <c r="I14" s="5">
        <f>IFERROR((E14+E15)/(G14),0)</f>
        <v>0.84210526315789469</v>
      </c>
      <c r="J14" s="5">
        <v>0.9</v>
      </c>
      <c r="K14" t="str">
        <f t="shared" si="0"/>
        <v>N</v>
      </c>
      <c r="L14" t="s">
        <v>18</v>
      </c>
      <c r="M14" t="str">
        <f>IF(K14="Y",(E14+E16) &amp; " of " &amp; G14,E14 &amp; " of " &amp; G14)</f>
        <v>16 of 19</v>
      </c>
      <c r="N14" s="1">
        <v>45199</v>
      </c>
      <c r="O14" s="5">
        <f t="shared" si="1"/>
        <v>0.84210526315789469</v>
      </c>
    </row>
    <row r="15" spans="1:17" x14ac:dyDescent="0.25">
      <c r="A15">
        <v>2022</v>
      </c>
      <c r="B15" t="s">
        <v>20</v>
      </c>
      <c r="C15" t="s">
        <v>39</v>
      </c>
      <c r="D15" t="s">
        <v>16</v>
      </c>
      <c r="E15">
        <v>0</v>
      </c>
      <c r="F15" t="s">
        <v>23</v>
      </c>
      <c r="G15">
        <f>SUM(E14:E16)</f>
        <v>19</v>
      </c>
      <c r="H15" s="5">
        <f>IFERROR(E14/(E14+E16),0)</f>
        <v>0.84210526315789469</v>
      </c>
      <c r="I15" s="5">
        <f>I14</f>
        <v>0.84210526315789469</v>
      </c>
      <c r="J15" s="5">
        <v>0.9</v>
      </c>
      <c r="K15" t="str">
        <f t="shared" si="0"/>
        <v>N</v>
      </c>
      <c r="L15" t="s">
        <v>18</v>
      </c>
      <c r="M15" t="str">
        <f>IF(K14="Y",(E14+E16) &amp; " of " &amp; G14,E14 &amp; " of " &amp; G14)</f>
        <v>16 of 19</v>
      </c>
      <c r="N15" s="1">
        <v>45199</v>
      </c>
      <c r="O15" s="5">
        <f t="shared" si="1"/>
        <v>0</v>
      </c>
    </row>
    <row r="16" spans="1:17" x14ac:dyDescent="0.25">
      <c r="A16">
        <v>2022</v>
      </c>
      <c r="B16" t="s">
        <v>20</v>
      </c>
      <c r="C16" t="s">
        <v>39</v>
      </c>
      <c r="D16" t="s">
        <v>17</v>
      </c>
      <c r="E16">
        <v>3</v>
      </c>
      <c r="F16" t="s">
        <v>23</v>
      </c>
      <c r="G16">
        <f>SUM(E14:E16)</f>
        <v>19</v>
      </c>
      <c r="H16" s="5">
        <f>IFERROR(E14/(E14+E16),0)</f>
        <v>0.84210526315789469</v>
      </c>
      <c r="I16" s="5">
        <f>I14</f>
        <v>0.84210526315789469</v>
      </c>
      <c r="J16" s="5">
        <v>0.9</v>
      </c>
      <c r="K16" t="str">
        <f t="shared" si="0"/>
        <v>N</v>
      </c>
      <c r="L16" t="s">
        <v>18</v>
      </c>
      <c r="M16" t="str">
        <f>IF(K14="Y",(E14+E16) &amp; " of " &amp; G14,E14 &amp; " of " &amp; G14)</f>
        <v>16 of 19</v>
      </c>
      <c r="N16" s="1">
        <v>45199</v>
      </c>
      <c r="O16" s="5">
        <f t="shared" si="1"/>
        <v>0.15789473684210525</v>
      </c>
    </row>
    <row r="17" spans="1:15" x14ac:dyDescent="0.25">
      <c r="A17">
        <v>2022</v>
      </c>
      <c r="B17" t="s">
        <v>20</v>
      </c>
      <c r="C17" t="s">
        <v>30</v>
      </c>
      <c r="D17" t="s">
        <v>13</v>
      </c>
      <c r="E17">
        <v>1976</v>
      </c>
      <c r="F17" t="s">
        <v>22</v>
      </c>
      <c r="G17">
        <f>SUM(E17:E19)</f>
        <v>2174</v>
      </c>
      <c r="H17" s="5">
        <f>IFERROR(E17/(E17+E19),0)</f>
        <v>0.90892364305427786</v>
      </c>
      <c r="I17" s="5">
        <f>IFERROR((E17+E18)/(G17),0)</f>
        <v>0.90892364305427786</v>
      </c>
      <c r="J17" s="5">
        <v>0.9</v>
      </c>
      <c r="K17" t="str">
        <f t="shared" si="0"/>
        <v>N</v>
      </c>
      <c r="L17" t="s">
        <v>15</v>
      </c>
      <c r="M17" t="str">
        <f>IF(K17="Y",(E17+E19) &amp; " of " &amp; G17,E17 &amp; " of " &amp; G17)</f>
        <v>1976 of 2174</v>
      </c>
      <c r="N17" s="1">
        <v>45199</v>
      </c>
      <c r="O17" s="5">
        <f t="shared" si="1"/>
        <v>0.90892364305427786</v>
      </c>
    </row>
    <row r="18" spans="1:15" x14ac:dyDescent="0.25">
      <c r="A18">
        <v>2022</v>
      </c>
      <c r="B18" t="s">
        <v>20</v>
      </c>
      <c r="C18" t="s">
        <v>30</v>
      </c>
      <c r="D18" t="s">
        <v>16</v>
      </c>
      <c r="E18">
        <v>0</v>
      </c>
      <c r="F18" t="s">
        <v>22</v>
      </c>
      <c r="G18">
        <f>SUM(E17:E19)</f>
        <v>2174</v>
      </c>
      <c r="H18" s="5">
        <f>IFERROR(E17/(E17+E19),0)</f>
        <v>0.90892364305427786</v>
      </c>
      <c r="I18" s="5">
        <f>I17</f>
        <v>0.90892364305427786</v>
      </c>
      <c r="J18" s="5">
        <v>0.9</v>
      </c>
      <c r="K18" t="str">
        <f t="shared" si="0"/>
        <v>N</v>
      </c>
      <c r="L18" t="s">
        <v>15</v>
      </c>
      <c r="M18" t="str">
        <f>IF(K17="Y",(E17+E19) &amp; " of " &amp; G17,E17 &amp; " of " &amp; G17)</f>
        <v>1976 of 2174</v>
      </c>
      <c r="N18" s="1">
        <v>45199</v>
      </c>
      <c r="O18" s="5">
        <f t="shared" si="1"/>
        <v>0</v>
      </c>
    </row>
    <row r="19" spans="1:15" x14ac:dyDescent="0.25">
      <c r="A19">
        <v>2022</v>
      </c>
      <c r="B19" t="s">
        <v>20</v>
      </c>
      <c r="C19" t="s">
        <v>30</v>
      </c>
      <c r="D19" t="s">
        <v>17</v>
      </c>
      <c r="E19">
        <v>198</v>
      </c>
      <c r="F19" t="s">
        <v>22</v>
      </c>
      <c r="G19">
        <f>SUM(E17:E19)</f>
        <v>2174</v>
      </c>
      <c r="H19" s="5">
        <f>IFERROR(E17/(E17+E19),0)</f>
        <v>0.90892364305427786</v>
      </c>
      <c r="I19" s="5">
        <f>I17</f>
        <v>0.90892364305427786</v>
      </c>
      <c r="J19" s="5">
        <v>0.9</v>
      </c>
      <c r="K19" t="str">
        <f t="shared" si="0"/>
        <v>N</v>
      </c>
      <c r="L19" t="s">
        <v>15</v>
      </c>
      <c r="M19" t="str">
        <f>IF(K17="Y",(E17+E19) &amp; " of " &amp; G17,E17 &amp; " of " &amp; G17)</f>
        <v>1976 of 2174</v>
      </c>
      <c r="N19" s="1">
        <v>45199</v>
      </c>
      <c r="O19" s="5">
        <f t="shared" si="1"/>
        <v>9.1076356945722164E-2</v>
      </c>
    </row>
    <row r="20" spans="1:15" x14ac:dyDescent="0.25">
      <c r="A20">
        <v>2022</v>
      </c>
      <c r="B20" t="s">
        <v>20</v>
      </c>
      <c r="C20" t="s">
        <v>32</v>
      </c>
      <c r="D20" t="s">
        <v>13</v>
      </c>
      <c r="E20">
        <v>573</v>
      </c>
      <c r="F20" t="s">
        <v>24</v>
      </c>
      <c r="G20">
        <f>SUM(E20:E22)</f>
        <v>714</v>
      </c>
      <c r="H20" s="5">
        <f>IFERROR(E20/(E20+E22),0)</f>
        <v>0.80252100840336138</v>
      </c>
      <c r="I20" s="5">
        <f>IFERROR((E20+E21+Q20)/(G20+Q20),0)</f>
        <v>0.80252100840336138</v>
      </c>
      <c r="J20" s="5">
        <v>0.9</v>
      </c>
      <c r="K20" t="s">
        <v>14</v>
      </c>
      <c r="L20" t="s">
        <v>18</v>
      </c>
      <c r="M20" t="str">
        <f>IF(K20="Y",(E20+E22) &amp; " of " &amp; G20,E20 &amp; " of " &amp; G20)</f>
        <v>573 of 714</v>
      </c>
      <c r="N20" s="1">
        <v>45199</v>
      </c>
      <c r="O20" s="5">
        <f t="shared" si="1"/>
        <v>0.80252100840336138</v>
      </c>
    </row>
    <row r="21" spans="1:15" x14ac:dyDescent="0.25">
      <c r="A21">
        <v>2022</v>
      </c>
      <c r="B21" t="s">
        <v>20</v>
      </c>
      <c r="C21" t="s">
        <v>32</v>
      </c>
      <c r="D21" t="s">
        <v>16</v>
      </c>
      <c r="E21">
        <v>0</v>
      </c>
      <c r="F21" t="s">
        <v>24</v>
      </c>
      <c r="G21">
        <f>SUM(E20:E22)</f>
        <v>714</v>
      </c>
      <c r="H21" s="5">
        <f>IFERROR(E20/(E20+E22),0)</f>
        <v>0.80252100840336138</v>
      </c>
      <c r="I21" s="5">
        <f>I20</f>
        <v>0.80252100840336138</v>
      </c>
      <c r="J21" s="5">
        <v>0.9</v>
      </c>
      <c r="K21" t="s">
        <v>14</v>
      </c>
      <c r="L21" t="s">
        <v>18</v>
      </c>
      <c r="M21" t="str">
        <f>IF(K20="Y",(E20+E22) &amp; " of " &amp; G20,E20 &amp; " of " &amp; G20)</f>
        <v>573 of 714</v>
      </c>
      <c r="N21" s="1">
        <v>45199</v>
      </c>
      <c r="O21" s="5">
        <f t="shared" si="1"/>
        <v>0</v>
      </c>
    </row>
    <row r="22" spans="1:15" x14ac:dyDescent="0.25">
      <c r="A22">
        <v>2022</v>
      </c>
      <c r="B22" t="s">
        <v>20</v>
      </c>
      <c r="C22" t="s">
        <v>32</v>
      </c>
      <c r="D22" t="s">
        <v>17</v>
      </c>
      <c r="E22">
        <v>141</v>
      </c>
      <c r="F22" t="s">
        <v>24</v>
      </c>
      <c r="G22">
        <f>SUM(E20:E22)</f>
        <v>714</v>
      </c>
      <c r="H22" s="5">
        <f>IFERROR(E20/(E20+E22),0)</f>
        <v>0.80252100840336138</v>
      </c>
      <c r="I22" s="5">
        <f>I20</f>
        <v>0.80252100840336138</v>
      </c>
      <c r="J22" s="5">
        <v>0.9</v>
      </c>
      <c r="K22" t="s">
        <v>14</v>
      </c>
      <c r="L22" t="s">
        <v>18</v>
      </c>
      <c r="M22" t="str">
        <f>IF(K20="Y",(E20+E22) &amp; " of " &amp; G20,E20 &amp; " of " &amp; G20)</f>
        <v>573 of 714</v>
      </c>
      <c r="N22" s="1">
        <v>45199</v>
      </c>
      <c r="O22" s="5">
        <f t="shared" si="1"/>
        <v>0.19747899159663865</v>
      </c>
    </row>
    <row r="23" spans="1:15" x14ac:dyDescent="0.25">
      <c r="A23">
        <v>2022</v>
      </c>
      <c r="B23" t="s">
        <v>20</v>
      </c>
      <c r="C23" t="s">
        <v>36</v>
      </c>
      <c r="D23" t="s">
        <v>13</v>
      </c>
      <c r="E23">
        <v>877</v>
      </c>
      <c r="F23" t="s">
        <v>24</v>
      </c>
      <c r="G23">
        <f>SUM(E23:E25)</f>
        <v>1341</v>
      </c>
      <c r="H23" s="5">
        <f>IFERROR(E23/(E23+E25),0)</f>
        <v>0.65398956002982844</v>
      </c>
      <c r="I23" s="5">
        <f>IFERROR((E23+E24+Q23)/(G23+Q23),0)</f>
        <v>0.65398956002982844</v>
      </c>
      <c r="J23" s="5">
        <v>0.9</v>
      </c>
      <c r="K23" t="str">
        <f t="shared" ref="K23:K43" si="2">IF(A23&gt;2022,"Y","N")</f>
        <v>N</v>
      </c>
      <c r="L23" t="s">
        <v>18</v>
      </c>
      <c r="M23" t="str">
        <f>IF(K23="Y",(E23+E25) &amp; " of " &amp; G23,E23 &amp; " of " &amp; G23)</f>
        <v>877 of 1341</v>
      </c>
      <c r="N23" s="1">
        <v>45199</v>
      </c>
      <c r="O23" s="5">
        <f t="shared" si="1"/>
        <v>0.65398956002982844</v>
      </c>
    </row>
    <row r="24" spans="1:15" x14ac:dyDescent="0.25">
      <c r="A24">
        <v>2022</v>
      </c>
      <c r="B24" t="s">
        <v>20</v>
      </c>
      <c r="C24" t="s">
        <v>36</v>
      </c>
      <c r="D24" t="s">
        <v>16</v>
      </c>
      <c r="E24">
        <v>0</v>
      </c>
      <c r="F24" t="s">
        <v>24</v>
      </c>
      <c r="G24">
        <f>SUM(E23:E25)</f>
        <v>1341</v>
      </c>
      <c r="H24" s="5">
        <f>IFERROR(E23/(E23+E25),0)</f>
        <v>0.65398956002982844</v>
      </c>
      <c r="I24" s="5">
        <f>I23</f>
        <v>0.65398956002982844</v>
      </c>
      <c r="J24" s="5">
        <v>0.9</v>
      </c>
      <c r="K24" t="str">
        <f t="shared" si="2"/>
        <v>N</v>
      </c>
      <c r="L24" t="s">
        <v>18</v>
      </c>
      <c r="M24" t="str">
        <f>IF(K23="Y",(E23+E25) &amp; " of " &amp; G23,E23 &amp; " of " &amp; G23)</f>
        <v>877 of 1341</v>
      </c>
      <c r="N24" s="1">
        <v>45199</v>
      </c>
      <c r="O24" s="5">
        <f t="shared" si="1"/>
        <v>0</v>
      </c>
    </row>
    <row r="25" spans="1:15" x14ac:dyDescent="0.25">
      <c r="A25">
        <v>2022</v>
      </c>
      <c r="B25" t="s">
        <v>20</v>
      </c>
      <c r="C25" t="s">
        <v>36</v>
      </c>
      <c r="D25" t="s">
        <v>17</v>
      </c>
      <c r="E25">
        <v>464</v>
      </c>
      <c r="F25" t="s">
        <v>24</v>
      </c>
      <c r="G25">
        <f>SUM(E23:E25)</f>
        <v>1341</v>
      </c>
      <c r="H25" s="5">
        <f>IFERROR(E23/(E23+E25),0)</f>
        <v>0.65398956002982844</v>
      </c>
      <c r="I25" s="5">
        <f>I23</f>
        <v>0.65398956002982844</v>
      </c>
      <c r="J25" s="5">
        <v>0.9</v>
      </c>
      <c r="K25" t="str">
        <f t="shared" si="2"/>
        <v>N</v>
      </c>
      <c r="L25" t="s">
        <v>18</v>
      </c>
      <c r="M25" t="str">
        <f>IF(K23="Y",(E23+E25) &amp; " of " &amp; G23,E23 &amp; " of " &amp; G23)</f>
        <v>877 of 1341</v>
      </c>
      <c r="N25" s="1">
        <v>45199</v>
      </c>
      <c r="O25" s="5">
        <f t="shared" si="1"/>
        <v>0.3460104399701715</v>
      </c>
    </row>
    <row r="26" spans="1:15" x14ac:dyDescent="0.25">
      <c r="A26">
        <v>2022</v>
      </c>
      <c r="B26" t="s">
        <v>20</v>
      </c>
      <c r="C26" t="s">
        <v>40</v>
      </c>
      <c r="D26" t="s">
        <v>13</v>
      </c>
      <c r="E26">
        <v>269</v>
      </c>
      <c r="F26" t="s">
        <v>21</v>
      </c>
      <c r="G26">
        <f>SUM(E26:E28)</f>
        <v>304</v>
      </c>
      <c r="H26" s="5">
        <f>IFERROR(E26/(E26+E28),0)</f>
        <v>0.88486842105263153</v>
      </c>
      <c r="I26" s="5">
        <f>IFERROR((E26+E27+Q26)/(G26+Q26),0)</f>
        <v>0.88486842105263153</v>
      </c>
      <c r="J26" s="5">
        <v>0.9</v>
      </c>
      <c r="K26" t="str">
        <f t="shared" si="2"/>
        <v>N</v>
      </c>
      <c r="L26" t="s">
        <v>18</v>
      </c>
      <c r="M26" t="str">
        <f>IF(K26="Y",(E26+E28) &amp; " of " &amp; G26,E26 &amp; " of " &amp; G26)</f>
        <v>269 of 304</v>
      </c>
      <c r="N26" s="1">
        <v>45199</v>
      </c>
      <c r="O26" s="5">
        <f t="shared" si="1"/>
        <v>0.88486842105263153</v>
      </c>
    </row>
    <row r="27" spans="1:15" x14ac:dyDescent="0.25">
      <c r="A27">
        <v>2022</v>
      </c>
      <c r="B27" t="s">
        <v>20</v>
      </c>
      <c r="C27" t="s">
        <v>40</v>
      </c>
      <c r="D27" t="s">
        <v>16</v>
      </c>
      <c r="E27">
        <v>0</v>
      </c>
      <c r="F27" t="s">
        <v>21</v>
      </c>
      <c r="G27">
        <f>SUM(E26:E28)</f>
        <v>304</v>
      </c>
      <c r="H27" s="5">
        <f>IFERROR(E26/(E26+E28),0)</f>
        <v>0.88486842105263153</v>
      </c>
      <c r="I27" s="5">
        <f>I26</f>
        <v>0.88486842105263153</v>
      </c>
      <c r="J27" s="5">
        <v>0.9</v>
      </c>
      <c r="K27" t="str">
        <f t="shared" si="2"/>
        <v>N</v>
      </c>
      <c r="L27" t="s">
        <v>18</v>
      </c>
      <c r="M27" t="str">
        <f>IF(K26="Y",(E26+E28) &amp; " of " &amp; G26,E26 &amp; " of " &amp; G26)</f>
        <v>269 of 304</v>
      </c>
      <c r="N27" s="1">
        <v>45199</v>
      </c>
      <c r="O27" s="5">
        <f t="shared" si="1"/>
        <v>0</v>
      </c>
    </row>
    <row r="28" spans="1:15" x14ac:dyDescent="0.25">
      <c r="A28">
        <v>2022</v>
      </c>
      <c r="B28" t="s">
        <v>20</v>
      </c>
      <c r="C28" t="s">
        <v>40</v>
      </c>
      <c r="D28" t="s">
        <v>17</v>
      </c>
      <c r="E28">
        <v>35</v>
      </c>
      <c r="F28" t="s">
        <v>21</v>
      </c>
      <c r="G28">
        <f>SUM(E26:E28)</f>
        <v>304</v>
      </c>
      <c r="H28" s="5">
        <f>IFERROR(E26/(E26+E28),0)</f>
        <v>0.88486842105263153</v>
      </c>
      <c r="I28" s="5">
        <f>I26</f>
        <v>0.88486842105263153</v>
      </c>
      <c r="J28" s="5">
        <v>0.9</v>
      </c>
      <c r="K28" t="str">
        <f t="shared" si="2"/>
        <v>N</v>
      </c>
      <c r="L28" t="s">
        <v>18</v>
      </c>
      <c r="M28" t="str">
        <f>IF(K26="Y",(E26+E28) &amp; " of " &amp; G26,E26 &amp; " of " &amp; G26)</f>
        <v>269 of 304</v>
      </c>
      <c r="N28" s="1">
        <v>45199</v>
      </c>
      <c r="O28" s="5">
        <f t="shared" si="1"/>
        <v>0.11513157894736842</v>
      </c>
    </row>
    <row r="29" spans="1:15" x14ac:dyDescent="0.25">
      <c r="A29">
        <v>2022</v>
      </c>
      <c r="B29" t="s">
        <v>20</v>
      </c>
      <c r="C29" t="s">
        <v>41</v>
      </c>
      <c r="D29" t="s">
        <v>13</v>
      </c>
      <c r="E29">
        <v>219</v>
      </c>
      <c r="F29" t="s">
        <v>27</v>
      </c>
      <c r="G29">
        <f>SUM(E29:E31)</f>
        <v>259</v>
      </c>
      <c r="H29" s="5">
        <f>IFERROR(E29/(E29+E31),0)</f>
        <v>0.84555984555984554</v>
      </c>
      <c r="I29" s="5">
        <f>IFERROR((E29+E30+Q29)/(G29+Q29),0)</f>
        <v>0.84555984555984554</v>
      </c>
      <c r="J29" s="5">
        <v>0.9</v>
      </c>
      <c r="K29" t="str">
        <f t="shared" si="2"/>
        <v>N</v>
      </c>
      <c r="L29" t="s">
        <v>18</v>
      </c>
      <c r="M29" t="str">
        <f>IF(K29="Y",(E29+E31) &amp; " of " &amp; G29,E29 &amp; " of " &amp; G29)</f>
        <v>219 of 259</v>
      </c>
      <c r="N29" s="1">
        <v>45199</v>
      </c>
      <c r="O29" s="5">
        <f t="shared" si="1"/>
        <v>0.84555984555984554</v>
      </c>
    </row>
    <row r="30" spans="1:15" x14ac:dyDescent="0.25">
      <c r="A30">
        <v>2022</v>
      </c>
      <c r="B30" t="s">
        <v>20</v>
      </c>
      <c r="C30" t="s">
        <v>41</v>
      </c>
      <c r="D30" t="s">
        <v>16</v>
      </c>
      <c r="E30">
        <v>0</v>
      </c>
      <c r="F30" t="s">
        <v>27</v>
      </c>
      <c r="G30">
        <f>SUM(E29:E31)</f>
        <v>259</v>
      </c>
      <c r="H30" s="5">
        <f>IFERROR(E29/(E29+E31),0)</f>
        <v>0.84555984555984554</v>
      </c>
      <c r="I30" s="5">
        <f>I29</f>
        <v>0.84555984555984554</v>
      </c>
      <c r="J30" s="5">
        <v>0.9</v>
      </c>
      <c r="K30" t="str">
        <f t="shared" si="2"/>
        <v>N</v>
      </c>
      <c r="L30" t="s">
        <v>18</v>
      </c>
      <c r="M30" t="str">
        <f>IF(K29="Y",(E29+E31) &amp; " of " &amp; G29,E29 &amp; " of " &amp; G29)</f>
        <v>219 of 259</v>
      </c>
      <c r="N30" s="1">
        <v>45199</v>
      </c>
      <c r="O30" s="5">
        <f t="shared" si="1"/>
        <v>0</v>
      </c>
    </row>
    <row r="31" spans="1:15" x14ac:dyDescent="0.25">
      <c r="A31">
        <v>2022</v>
      </c>
      <c r="B31" t="s">
        <v>20</v>
      </c>
      <c r="C31" t="s">
        <v>41</v>
      </c>
      <c r="D31" t="s">
        <v>17</v>
      </c>
      <c r="E31">
        <v>40</v>
      </c>
      <c r="F31" t="s">
        <v>27</v>
      </c>
      <c r="G31">
        <f>SUM(E29:E31)</f>
        <v>259</v>
      </c>
      <c r="H31" s="5">
        <f>IFERROR(E29/(E29+E31),0)</f>
        <v>0.84555984555984554</v>
      </c>
      <c r="I31" s="5">
        <f>I29</f>
        <v>0.84555984555984554</v>
      </c>
      <c r="J31" s="5">
        <v>0.9</v>
      </c>
      <c r="K31" t="str">
        <f t="shared" si="2"/>
        <v>N</v>
      </c>
      <c r="L31" t="s">
        <v>18</v>
      </c>
      <c r="M31" t="str">
        <f>IF(K29="Y",(E29+E31) &amp; " of " &amp; G29,E29 &amp; " of " &amp; G29)</f>
        <v>219 of 259</v>
      </c>
      <c r="N31" s="1">
        <v>45199</v>
      </c>
      <c r="O31" s="5">
        <f t="shared" si="1"/>
        <v>0.15444015444015444</v>
      </c>
    </row>
    <row r="32" spans="1:15" x14ac:dyDescent="0.25">
      <c r="A32">
        <v>2022</v>
      </c>
      <c r="B32" t="s">
        <v>20</v>
      </c>
      <c r="C32" t="s">
        <v>42</v>
      </c>
      <c r="D32" t="s">
        <v>13</v>
      </c>
      <c r="E32">
        <v>29</v>
      </c>
      <c r="F32" t="s">
        <v>27</v>
      </c>
      <c r="G32">
        <f>SUM(E32:E34)</f>
        <v>38</v>
      </c>
      <c r="H32" s="5">
        <f>IFERROR(E32/(E32+E34),0)</f>
        <v>0.76315789473684215</v>
      </c>
      <c r="I32" s="5">
        <f>IFERROR((E32+E33+Q32)/(G32+Q32),0)</f>
        <v>0.76315789473684215</v>
      </c>
      <c r="J32" s="5">
        <v>0.9</v>
      </c>
      <c r="K32" t="str">
        <f t="shared" si="2"/>
        <v>N</v>
      </c>
      <c r="L32" t="s">
        <v>18</v>
      </c>
      <c r="M32" t="str">
        <f>IF(K32="Y",(E32+E34) &amp; " of " &amp; G32,E32 &amp; " of " &amp; G32)</f>
        <v>29 of 38</v>
      </c>
      <c r="N32" s="1">
        <v>45199</v>
      </c>
      <c r="O32" s="5">
        <f t="shared" si="1"/>
        <v>0.76315789473684215</v>
      </c>
    </row>
    <row r="33" spans="1:17" x14ac:dyDescent="0.25">
      <c r="A33">
        <v>2022</v>
      </c>
      <c r="B33" t="s">
        <v>20</v>
      </c>
      <c r="C33" t="s">
        <v>42</v>
      </c>
      <c r="D33" t="s">
        <v>16</v>
      </c>
      <c r="E33">
        <v>0</v>
      </c>
      <c r="F33" t="s">
        <v>27</v>
      </c>
      <c r="G33">
        <f>SUM(E32:E34)</f>
        <v>38</v>
      </c>
      <c r="H33" s="5">
        <f>IFERROR(E32/(E32+E34),0)</f>
        <v>0.76315789473684215</v>
      </c>
      <c r="I33" s="5">
        <f>I32</f>
        <v>0.76315789473684215</v>
      </c>
      <c r="J33" s="5">
        <v>0.9</v>
      </c>
      <c r="K33" t="str">
        <f t="shared" si="2"/>
        <v>N</v>
      </c>
      <c r="L33" t="s">
        <v>18</v>
      </c>
      <c r="M33" t="str">
        <f>IF(K32="Y",(E32+E34) &amp; " of " &amp; G32,E32 &amp; " of " &amp; G32)</f>
        <v>29 of 38</v>
      </c>
      <c r="N33" s="1">
        <v>45199</v>
      </c>
      <c r="O33" s="5">
        <f t="shared" si="1"/>
        <v>0</v>
      </c>
    </row>
    <row r="34" spans="1:17" x14ac:dyDescent="0.25">
      <c r="A34">
        <v>2022</v>
      </c>
      <c r="B34" t="s">
        <v>20</v>
      </c>
      <c r="C34" t="s">
        <v>42</v>
      </c>
      <c r="D34" t="s">
        <v>17</v>
      </c>
      <c r="E34">
        <v>9</v>
      </c>
      <c r="F34" t="s">
        <v>27</v>
      </c>
      <c r="G34">
        <f>SUM(E32:E34)</f>
        <v>38</v>
      </c>
      <c r="H34" s="5">
        <f>IFERROR(E32/(E32+E34),0)</f>
        <v>0.76315789473684215</v>
      </c>
      <c r="I34" s="5">
        <f>I32</f>
        <v>0.76315789473684215</v>
      </c>
      <c r="J34" s="5">
        <v>0.9</v>
      </c>
      <c r="K34" t="str">
        <f t="shared" si="2"/>
        <v>N</v>
      </c>
      <c r="L34" t="s">
        <v>18</v>
      </c>
      <c r="M34" t="str">
        <f>IF(K32="Y",(E32+E34) &amp; " of " &amp; G32,E32 &amp; " of " &amp; G32)</f>
        <v>29 of 38</v>
      </c>
      <c r="N34" s="1">
        <v>45199</v>
      </c>
      <c r="O34" s="5">
        <f t="shared" ref="O34:O64" si="3">IFERROR(E34/G34,0)</f>
        <v>0.23684210526315788</v>
      </c>
    </row>
    <row r="35" spans="1:17" x14ac:dyDescent="0.25">
      <c r="A35">
        <v>2022</v>
      </c>
      <c r="B35" t="s">
        <v>20</v>
      </c>
      <c r="C35" t="s">
        <v>31</v>
      </c>
      <c r="D35" t="s">
        <v>13</v>
      </c>
      <c r="E35">
        <v>1534</v>
      </c>
      <c r="F35" t="s">
        <v>22</v>
      </c>
      <c r="G35">
        <f>SUM(E35:E37)</f>
        <v>1699</v>
      </c>
      <c r="H35" s="5">
        <f>IFERROR(E35/(E35+E37),0)</f>
        <v>0.90288404944084755</v>
      </c>
      <c r="I35" s="5">
        <f>IFERROR((E35+E36)/(G35),0)</f>
        <v>0.90288404944084755</v>
      </c>
      <c r="J35" s="5">
        <v>0.9</v>
      </c>
      <c r="K35" t="str">
        <f t="shared" si="2"/>
        <v>N</v>
      </c>
      <c r="L35" t="s">
        <v>15</v>
      </c>
      <c r="M35" t="str">
        <f>IF(K35="Y",(E35+E37) &amp; " of " &amp; G35,E35 &amp; " of " &amp; G35)</f>
        <v>1534 of 1699</v>
      </c>
      <c r="N35" s="1">
        <v>45199</v>
      </c>
      <c r="O35" s="5">
        <f t="shared" si="3"/>
        <v>0.90288404944084755</v>
      </c>
    </row>
    <row r="36" spans="1:17" x14ac:dyDescent="0.25">
      <c r="A36">
        <v>2022</v>
      </c>
      <c r="B36" t="s">
        <v>20</v>
      </c>
      <c r="C36" t="s">
        <v>31</v>
      </c>
      <c r="D36" t="s">
        <v>16</v>
      </c>
      <c r="E36">
        <v>0</v>
      </c>
      <c r="F36" t="s">
        <v>22</v>
      </c>
      <c r="G36">
        <f>SUM(E35:E37)</f>
        <v>1699</v>
      </c>
      <c r="H36" s="5">
        <f>IFERROR(E35/(E35+E37),0)</f>
        <v>0.90288404944084755</v>
      </c>
      <c r="I36" s="5">
        <f>I35</f>
        <v>0.90288404944084755</v>
      </c>
      <c r="J36" s="5">
        <v>0.9</v>
      </c>
      <c r="K36" t="str">
        <f t="shared" si="2"/>
        <v>N</v>
      </c>
      <c r="L36" t="s">
        <v>15</v>
      </c>
      <c r="M36" t="str">
        <f>IF(K35="Y",(E35+E37) &amp; " of " &amp; G35,E35 &amp; " of " &amp; G35)</f>
        <v>1534 of 1699</v>
      </c>
      <c r="N36" s="1">
        <v>45199</v>
      </c>
      <c r="O36" s="5">
        <f t="shared" si="3"/>
        <v>0</v>
      </c>
    </row>
    <row r="37" spans="1:17" x14ac:dyDescent="0.25">
      <c r="A37">
        <v>2022</v>
      </c>
      <c r="B37" t="s">
        <v>20</v>
      </c>
      <c r="C37" t="s">
        <v>31</v>
      </c>
      <c r="D37" t="s">
        <v>17</v>
      </c>
      <c r="E37">
        <v>165</v>
      </c>
      <c r="F37" t="s">
        <v>22</v>
      </c>
      <c r="G37">
        <f>SUM(E35:E37)</f>
        <v>1699</v>
      </c>
      <c r="H37" s="5">
        <f>IFERROR(E35/(E35+E37),0)</f>
        <v>0.90288404944084755</v>
      </c>
      <c r="I37" s="5">
        <f>I35</f>
        <v>0.90288404944084755</v>
      </c>
      <c r="J37" s="5">
        <v>0.9</v>
      </c>
      <c r="K37" t="str">
        <f t="shared" si="2"/>
        <v>N</v>
      </c>
      <c r="L37" t="s">
        <v>15</v>
      </c>
      <c r="M37" t="str">
        <f>IF(K35="Y",(E35+E37) &amp; " of " &amp; G35,E35 &amp; " of " &amp; G35)</f>
        <v>1534 of 1699</v>
      </c>
      <c r="N37" s="1">
        <v>45199</v>
      </c>
      <c r="O37" s="5">
        <f t="shared" si="3"/>
        <v>9.7115950559152439E-2</v>
      </c>
    </row>
    <row r="38" spans="1:17" x14ac:dyDescent="0.25">
      <c r="A38">
        <v>2022</v>
      </c>
      <c r="B38" t="s">
        <v>20</v>
      </c>
      <c r="C38" t="s">
        <v>33</v>
      </c>
      <c r="D38" t="s">
        <v>13</v>
      </c>
      <c r="E38">
        <v>520</v>
      </c>
      <c r="F38" t="s">
        <v>25</v>
      </c>
      <c r="G38">
        <f>SUM(E38:E40)</f>
        <v>619</v>
      </c>
      <c r="H38" s="5">
        <f>IFERROR(E38/(E38+E40),0)</f>
        <v>0.84006462035541196</v>
      </c>
      <c r="I38" s="5">
        <f>IFERROR((E38+E39)/(G38),0)</f>
        <v>0.84006462035541196</v>
      </c>
      <c r="J38" s="5">
        <v>0.9</v>
      </c>
      <c r="K38" t="str">
        <f t="shared" si="2"/>
        <v>N</v>
      </c>
      <c r="L38" t="s">
        <v>18</v>
      </c>
      <c r="M38" t="str">
        <f>IF(K38="Y",(E38+E40) &amp; " of " &amp; G38,E38 &amp; " of " &amp; G38)</f>
        <v>520 of 619</v>
      </c>
      <c r="N38" s="1">
        <v>45199</v>
      </c>
      <c r="O38" s="5">
        <f t="shared" si="3"/>
        <v>0.84006462035541196</v>
      </c>
    </row>
    <row r="39" spans="1:17" x14ac:dyDescent="0.25">
      <c r="A39">
        <v>2022</v>
      </c>
      <c r="B39" t="s">
        <v>20</v>
      </c>
      <c r="C39" t="s">
        <v>33</v>
      </c>
      <c r="D39" t="s">
        <v>16</v>
      </c>
      <c r="E39">
        <v>0</v>
      </c>
      <c r="F39" t="s">
        <v>25</v>
      </c>
      <c r="G39">
        <f>SUM(E38:E40)</f>
        <v>619</v>
      </c>
      <c r="H39" s="5">
        <f>IFERROR(E38/(E38+E40),0)</f>
        <v>0.84006462035541196</v>
      </c>
      <c r="I39" s="5">
        <f>I38</f>
        <v>0.84006462035541196</v>
      </c>
      <c r="J39" s="5">
        <v>0.9</v>
      </c>
      <c r="K39" t="str">
        <f t="shared" si="2"/>
        <v>N</v>
      </c>
      <c r="L39" t="s">
        <v>18</v>
      </c>
      <c r="M39" t="str">
        <f>IF(K38="Y",(E38+E40) &amp; " of " &amp; G38,E38 &amp; " of " &amp; G38)</f>
        <v>520 of 619</v>
      </c>
      <c r="N39" s="1">
        <v>45199</v>
      </c>
      <c r="O39" s="5">
        <f t="shared" si="3"/>
        <v>0</v>
      </c>
    </row>
    <row r="40" spans="1:17" x14ac:dyDescent="0.25">
      <c r="A40">
        <v>2022</v>
      </c>
      <c r="B40" t="s">
        <v>20</v>
      </c>
      <c r="C40" t="s">
        <v>33</v>
      </c>
      <c r="D40" t="s">
        <v>17</v>
      </c>
      <c r="E40">
        <v>99</v>
      </c>
      <c r="F40" t="s">
        <v>25</v>
      </c>
      <c r="G40">
        <f>SUM(E38:E40)</f>
        <v>619</v>
      </c>
      <c r="H40" s="5">
        <f>IFERROR(E38/(E38+E40),0)</f>
        <v>0.84006462035541196</v>
      </c>
      <c r="I40" s="5">
        <f>I38</f>
        <v>0.84006462035541196</v>
      </c>
      <c r="J40" s="5">
        <v>0.9</v>
      </c>
      <c r="K40" t="str">
        <f t="shared" si="2"/>
        <v>N</v>
      </c>
      <c r="L40" t="s">
        <v>18</v>
      </c>
      <c r="M40" t="str">
        <f>IF(K38="Y",(E38+E40) &amp; " of " &amp; G38,E38 &amp; " of " &amp; G38)</f>
        <v>520 of 619</v>
      </c>
      <c r="N40" s="1">
        <v>45199</v>
      </c>
      <c r="O40" s="5">
        <f t="shared" si="3"/>
        <v>0.15993537964458804</v>
      </c>
    </row>
    <row r="41" spans="1:17" x14ac:dyDescent="0.25">
      <c r="A41">
        <v>2022</v>
      </c>
      <c r="B41" t="s">
        <v>20</v>
      </c>
      <c r="C41" t="s">
        <v>37</v>
      </c>
      <c r="D41" t="s">
        <v>13</v>
      </c>
      <c r="E41">
        <v>736</v>
      </c>
      <c r="F41" t="s">
        <v>25</v>
      </c>
      <c r="G41">
        <f>SUM(E41:E43)</f>
        <v>974</v>
      </c>
      <c r="H41" s="5">
        <f>IFERROR(E41/(E41+E43),0)</f>
        <v>0.75564681724845995</v>
      </c>
      <c r="I41" s="5">
        <f>IFERROR((E41+E42)/(G41),0)</f>
        <v>0.75564681724845995</v>
      </c>
      <c r="J41" s="5">
        <v>0.9</v>
      </c>
      <c r="K41" t="str">
        <f t="shared" si="2"/>
        <v>N</v>
      </c>
      <c r="L41" t="s">
        <v>18</v>
      </c>
      <c r="M41" t="str">
        <f>IF(K41="Y",(E41+E43) &amp; " of " &amp; G41,E41 &amp; " of " &amp; G41)</f>
        <v>736 of 974</v>
      </c>
      <c r="N41" s="1">
        <v>45199</v>
      </c>
      <c r="O41" s="5">
        <f t="shared" si="3"/>
        <v>0.75564681724845995</v>
      </c>
    </row>
    <row r="42" spans="1:17" x14ac:dyDescent="0.25">
      <c r="A42">
        <v>2022</v>
      </c>
      <c r="B42" t="s">
        <v>20</v>
      </c>
      <c r="C42" t="s">
        <v>37</v>
      </c>
      <c r="D42" t="s">
        <v>16</v>
      </c>
      <c r="E42">
        <v>0</v>
      </c>
      <c r="F42" t="s">
        <v>25</v>
      </c>
      <c r="G42">
        <f>SUM(E41:E43)</f>
        <v>974</v>
      </c>
      <c r="H42" s="5">
        <f>IFERROR(E41/(E41+E43),0)</f>
        <v>0.75564681724845995</v>
      </c>
      <c r="I42" s="5">
        <f>I41</f>
        <v>0.75564681724845995</v>
      </c>
      <c r="J42" s="5">
        <v>0.9</v>
      </c>
      <c r="K42" t="str">
        <f t="shared" si="2"/>
        <v>N</v>
      </c>
      <c r="L42" t="s">
        <v>18</v>
      </c>
      <c r="M42" t="str">
        <f>IF(K41="Y",(E41+E43) &amp; " of " &amp; G41,E41 &amp; " of " &amp; G41)</f>
        <v>736 of 974</v>
      </c>
      <c r="N42" s="1">
        <v>45199</v>
      </c>
      <c r="O42" s="5">
        <f t="shared" si="3"/>
        <v>0</v>
      </c>
    </row>
    <row r="43" spans="1:17" x14ac:dyDescent="0.25">
      <c r="A43">
        <v>2022</v>
      </c>
      <c r="B43" t="s">
        <v>20</v>
      </c>
      <c r="C43" t="s">
        <v>37</v>
      </c>
      <c r="D43" t="s">
        <v>17</v>
      </c>
      <c r="E43">
        <v>238</v>
      </c>
      <c r="F43" t="s">
        <v>25</v>
      </c>
      <c r="G43">
        <f>SUM(E41:E43)</f>
        <v>974</v>
      </c>
      <c r="H43" s="5">
        <f>IFERROR(E41/(E41+E43),0)</f>
        <v>0.75564681724845995</v>
      </c>
      <c r="I43" s="5">
        <f>I41</f>
        <v>0.75564681724845995</v>
      </c>
      <c r="J43" s="5">
        <v>0.9</v>
      </c>
      <c r="K43" t="str">
        <f t="shared" si="2"/>
        <v>N</v>
      </c>
      <c r="L43" t="s">
        <v>18</v>
      </c>
      <c r="M43" t="str">
        <f>IF(K41="Y",(E41+E43) &amp; " of " &amp; G41,E41 &amp; " of " &amp; G41)</f>
        <v>736 of 974</v>
      </c>
      <c r="N43" s="1">
        <v>45199</v>
      </c>
      <c r="O43" s="5">
        <f t="shared" si="3"/>
        <v>0.24435318275154005</v>
      </c>
    </row>
    <row r="44" spans="1:17" x14ac:dyDescent="0.25">
      <c r="A44">
        <v>2023</v>
      </c>
      <c r="B44" t="s">
        <v>20</v>
      </c>
      <c r="C44" t="s">
        <v>29</v>
      </c>
      <c r="D44" t="s">
        <v>13</v>
      </c>
      <c r="E44">
        <v>856</v>
      </c>
      <c r="F44" t="s">
        <v>23</v>
      </c>
      <c r="G44">
        <f>SUM(E44:E46)</f>
        <v>1239</v>
      </c>
      <c r="H44" s="5">
        <f>IFERROR(E44/(E44+E46),0)</f>
        <v>0.93551912568306006</v>
      </c>
      <c r="I44" s="5">
        <f>IFERROR((E44+E45)/(G44),0)</f>
        <v>0.95238095238095233</v>
      </c>
      <c r="J44" s="5">
        <v>0.9</v>
      </c>
      <c r="K44" t="s">
        <v>19</v>
      </c>
      <c r="L44" t="s">
        <v>26</v>
      </c>
      <c r="M44" t="str">
        <f>IF(K44="Y",(E44+E46) &amp; " of " &amp; G44,E44 &amp; " of " &amp; G44)</f>
        <v>915 of 1239</v>
      </c>
      <c r="N44" s="1">
        <v>45199</v>
      </c>
      <c r="O44" s="5">
        <f t="shared" si="3"/>
        <v>0.69087974172719935</v>
      </c>
      <c r="P44">
        <v>1468</v>
      </c>
      <c r="Q44" s="8">
        <v>-0.16</v>
      </c>
    </row>
    <row r="45" spans="1:17" x14ac:dyDescent="0.25">
      <c r="A45">
        <v>2023</v>
      </c>
      <c r="B45" t="s">
        <v>20</v>
      </c>
      <c r="C45" t="s">
        <v>29</v>
      </c>
      <c r="D45" t="s">
        <v>16</v>
      </c>
      <c r="E45">
        <v>324</v>
      </c>
      <c r="F45" t="s">
        <v>23</v>
      </c>
      <c r="G45">
        <f>SUM(E44:E46)</f>
        <v>1239</v>
      </c>
      <c r="H45" s="5">
        <f>IFERROR(E44/(E44+E46),0)</f>
        <v>0.93551912568306006</v>
      </c>
      <c r="I45" s="5">
        <f>IFERROR((E44+E45)/(G44),0)</f>
        <v>0.95238095238095233</v>
      </c>
      <c r="J45" s="5">
        <v>0.9</v>
      </c>
      <c r="K45" t="s">
        <v>19</v>
      </c>
      <c r="L45" t="s">
        <v>26</v>
      </c>
      <c r="M45" t="str">
        <f>IF(K44="Y",(E44+E46) &amp; " of " &amp; G44,E44 &amp; " of " &amp; G44)</f>
        <v>915 of 1239</v>
      </c>
      <c r="N45" s="1">
        <v>45199</v>
      </c>
      <c r="O45" s="5">
        <f t="shared" si="3"/>
        <v>0.26150121065375304</v>
      </c>
      <c r="P45">
        <v>1468</v>
      </c>
      <c r="Q45" s="8">
        <v>-0.16</v>
      </c>
    </row>
    <row r="46" spans="1:17" x14ac:dyDescent="0.25">
      <c r="A46">
        <v>2023</v>
      </c>
      <c r="B46" t="s">
        <v>20</v>
      </c>
      <c r="C46" t="s">
        <v>29</v>
      </c>
      <c r="D46" t="s">
        <v>17</v>
      </c>
      <c r="E46">
        <v>59</v>
      </c>
      <c r="F46" t="s">
        <v>23</v>
      </c>
      <c r="G46">
        <f>SUM(E44:E46)</f>
        <v>1239</v>
      </c>
      <c r="H46" s="5">
        <f>IFERROR(E44/(E44+E46),0)</f>
        <v>0.93551912568306006</v>
      </c>
      <c r="I46" s="5">
        <f>IFERROR((E44+E45)/(G44),0)</f>
        <v>0.95238095238095233</v>
      </c>
      <c r="J46" s="5">
        <v>0.9</v>
      </c>
      <c r="K46" t="s">
        <v>19</v>
      </c>
      <c r="L46" t="s">
        <v>26</v>
      </c>
      <c r="M46" t="str">
        <f>IF(K44="Y",(E44+E46) &amp; " of " &amp; G44,E44 &amp; " of " &amp; G44)</f>
        <v>915 of 1239</v>
      </c>
      <c r="N46" s="1">
        <v>45199</v>
      </c>
      <c r="O46" s="5">
        <f t="shared" si="3"/>
        <v>4.7619047619047616E-2</v>
      </c>
      <c r="P46">
        <v>1468</v>
      </c>
      <c r="Q46" s="8">
        <v>-0.16</v>
      </c>
    </row>
    <row r="47" spans="1:17" x14ac:dyDescent="0.25">
      <c r="A47">
        <v>2023</v>
      </c>
      <c r="B47" t="s">
        <v>20</v>
      </c>
      <c r="C47" t="s">
        <v>38</v>
      </c>
      <c r="D47" t="s">
        <v>13</v>
      </c>
      <c r="E47">
        <v>177</v>
      </c>
      <c r="F47" t="s">
        <v>28</v>
      </c>
      <c r="G47">
        <f>SUM(E47:E49)</f>
        <v>253</v>
      </c>
      <c r="H47" s="5">
        <f>IFERROR(E47/(E47+E49),0)</f>
        <v>0.89393939393939392</v>
      </c>
      <c r="I47" s="5">
        <f>IFERROR((E47+E48)/(G47),0)</f>
        <v>0.91699604743083007</v>
      </c>
      <c r="J47" s="5">
        <v>0.9</v>
      </c>
      <c r="K47" t="s">
        <v>19</v>
      </c>
      <c r="L47" t="s">
        <v>43</v>
      </c>
      <c r="M47" t="str">
        <f>IF(K47="Y",(E47+E49) &amp; " of " &amp; G47,E47 &amp; " of " &amp; G47)</f>
        <v>198 of 253</v>
      </c>
      <c r="N47" s="1">
        <v>45199</v>
      </c>
      <c r="O47" s="5">
        <f t="shared" si="3"/>
        <v>0.69960474308300391</v>
      </c>
      <c r="P47">
        <v>287</v>
      </c>
      <c r="Q47" s="8">
        <v>-0.12</v>
      </c>
    </row>
    <row r="48" spans="1:17" x14ac:dyDescent="0.25">
      <c r="A48">
        <v>2023</v>
      </c>
      <c r="B48" t="s">
        <v>20</v>
      </c>
      <c r="C48" t="s">
        <v>38</v>
      </c>
      <c r="D48" t="s">
        <v>16</v>
      </c>
      <c r="E48">
        <v>55</v>
      </c>
      <c r="F48" t="s">
        <v>28</v>
      </c>
      <c r="G48">
        <f>SUM(E47:E49)</f>
        <v>253</v>
      </c>
      <c r="H48" s="5">
        <f>IFERROR(E47/(E47+E49),0)</f>
        <v>0.89393939393939392</v>
      </c>
      <c r="I48" s="5">
        <f>IFERROR((E47+E48)/(G47),0)</f>
        <v>0.91699604743083007</v>
      </c>
      <c r="J48" s="5">
        <v>0.9</v>
      </c>
      <c r="K48" t="s">
        <v>19</v>
      </c>
      <c r="L48" t="s">
        <v>43</v>
      </c>
      <c r="M48" t="str">
        <f>IF(K47="Y",(E47+E49) &amp; " of " &amp; G47,E47 &amp; " of " &amp; G47)</f>
        <v>198 of 253</v>
      </c>
      <c r="N48" s="1">
        <v>45199</v>
      </c>
      <c r="O48" s="5">
        <f t="shared" si="3"/>
        <v>0.21739130434782608</v>
      </c>
      <c r="P48">
        <v>287</v>
      </c>
      <c r="Q48" s="8">
        <v>-0.12</v>
      </c>
    </row>
    <row r="49" spans="1:17" x14ac:dyDescent="0.25">
      <c r="A49">
        <v>2023</v>
      </c>
      <c r="B49" t="s">
        <v>20</v>
      </c>
      <c r="C49" t="s">
        <v>38</v>
      </c>
      <c r="D49" t="s">
        <v>17</v>
      </c>
      <c r="E49">
        <v>21</v>
      </c>
      <c r="F49" t="s">
        <v>28</v>
      </c>
      <c r="G49">
        <f>SUM(E47:E49)</f>
        <v>253</v>
      </c>
      <c r="H49" s="5">
        <f>IFERROR(E47/(E47+E49),0)</f>
        <v>0.89393939393939392</v>
      </c>
      <c r="I49" s="5">
        <f>IFERROR((E47+E48)/(G47),0)</f>
        <v>0.91699604743083007</v>
      </c>
      <c r="J49" s="5">
        <v>0.9</v>
      </c>
      <c r="K49" t="s">
        <v>19</v>
      </c>
      <c r="L49" t="s">
        <v>43</v>
      </c>
      <c r="M49" t="str">
        <f>IF(K47="Y",(E47+E49) &amp; " of " &amp; G47,E47 &amp; " of " &amp; G47)</f>
        <v>198 of 253</v>
      </c>
      <c r="N49" s="1">
        <v>45199</v>
      </c>
      <c r="O49" s="5">
        <f t="shared" si="3"/>
        <v>8.3003952569169967E-2</v>
      </c>
      <c r="P49">
        <v>287</v>
      </c>
      <c r="Q49" s="8">
        <v>-0.12</v>
      </c>
    </row>
    <row r="50" spans="1:17" x14ac:dyDescent="0.25">
      <c r="A50">
        <v>2023</v>
      </c>
      <c r="B50" t="s">
        <v>20</v>
      </c>
      <c r="C50" t="s">
        <v>56</v>
      </c>
      <c r="D50" t="s">
        <v>13</v>
      </c>
      <c r="E50">
        <v>65</v>
      </c>
      <c r="F50" t="s">
        <v>28</v>
      </c>
      <c r="G50">
        <f>SUM(E50:E52)</f>
        <v>88</v>
      </c>
      <c r="H50" s="5">
        <f>IFERROR(E50/(E50+E52),0)</f>
        <v>0.8904109589041096</v>
      </c>
      <c r="I50" s="5">
        <f>IFERROR((E50+E51)/(G50),0)</f>
        <v>0.90909090909090906</v>
      </c>
      <c r="J50" s="5">
        <v>0.9</v>
      </c>
      <c r="K50" t="s">
        <v>19</v>
      </c>
      <c r="L50" t="s">
        <v>43</v>
      </c>
      <c r="M50" t="str">
        <f>IF(K50="Y",(E50+E52) &amp; " of " &amp; G50,E50 &amp; " of " &amp; G50)</f>
        <v>73 of 88</v>
      </c>
      <c r="N50" s="1">
        <v>45199</v>
      </c>
      <c r="O50" s="5">
        <f t="shared" si="3"/>
        <v>0.73863636363636365</v>
      </c>
      <c r="P50" s="7" t="s">
        <v>48</v>
      </c>
      <c r="Q50" s="7" t="s">
        <v>48</v>
      </c>
    </row>
    <row r="51" spans="1:17" x14ac:dyDescent="0.25">
      <c r="A51">
        <v>2023</v>
      </c>
      <c r="B51" t="s">
        <v>20</v>
      </c>
      <c r="C51" t="s">
        <v>56</v>
      </c>
      <c r="D51" t="s">
        <v>16</v>
      </c>
      <c r="E51">
        <v>15</v>
      </c>
      <c r="F51" t="s">
        <v>28</v>
      </c>
      <c r="G51">
        <f>SUM(E50:E52)</f>
        <v>88</v>
      </c>
      <c r="H51" s="5">
        <f>IFERROR(E50/(E50+E52),0)</f>
        <v>0.8904109589041096</v>
      </c>
      <c r="I51" s="5">
        <f>IFERROR((E50+E51)/(G50),0)</f>
        <v>0.90909090909090906</v>
      </c>
      <c r="J51" s="5">
        <v>0.9</v>
      </c>
      <c r="K51" t="s">
        <v>19</v>
      </c>
      <c r="L51" t="s">
        <v>43</v>
      </c>
      <c r="M51" t="str">
        <f>IF(K50="Y",(E50+E52) &amp; " of " &amp; G50,E50 &amp; " of " &amp; G50)</f>
        <v>73 of 88</v>
      </c>
      <c r="N51" s="1">
        <v>45199</v>
      </c>
      <c r="O51" s="5">
        <f t="shared" si="3"/>
        <v>0.17045454545454544</v>
      </c>
      <c r="P51" s="7" t="s">
        <v>48</v>
      </c>
      <c r="Q51" s="7" t="s">
        <v>48</v>
      </c>
    </row>
    <row r="52" spans="1:17" x14ac:dyDescent="0.25">
      <c r="A52">
        <v>2023</v>
      </c>
      <c r="B52" t="s">
        <v>20</v>
      </c>
      <c r="C52" t="s">
        <v>56</v>
      </c>
      <c r="D52" t="s">
        <v>17</v>
      </c>
      <c r="E52">
        <v>8</v>
      </c>
      <c r="F52" t="s">
        <v>28</v>
      </c>
      <c r="G52">
        <f>SUM(E50:E52)</f>
        <v>88</v>
      </c>
      <c r="H52" s="5">
        <f>IFERROR(E50/(E50+E52),0)</f>
        <v>0.8904109589041096</v>
      </c>
      <c r="I52" s="5">
        <f>IFERROR((E50+E51)/(G50),0)</f>
        <v>0.90909090909090906</v>
      </c>
      <c r="J52" s="5">
        <v>0.9</v>
      </c>
      <c r="K52" t="s">
        <v>19</v>
      </c>
      <c r="L52" t="s">
        <v>43</v>
      </c>
      <c r="M52" t="str">
        <f>IF(K50="Y",(E50+E52) &amp; " of " &amp; G50,E50 &amp; " of " &amp; G50)</f>
        <v>73 of 88</v>
      </c>
      <c r="N52" s="1">
        <v>45199</v>
      </c>
      <c r="O52" s="5">
        <f t="shared" si="3"/>
        <v>9.0909090909090912E-2</v>
      </c>
      <c r="P52" s="7" t="s">
        <v>48</v>
      </c>
      <c r="Q52" s="7" t="s">
        <v>48</v>
      </c>
    </row>
    <row r="53" spans="1:17" x14ac:dyDescent="0.25">
      <c r="A53">
        <v>2023</v>
      </c>
      <c r="B53" t="s">
        <v>20</v>
      </c>
      <c r="C53" t="s">
        <v>57</v>
      </c>
      <c r="D53" t="s">
        <v>13</v>
      </c>
      <c r="E53">
        <v>15</v>
      </c>
      <c r="F53" t="s">
        <v>28</v>
      </c>
      <c r="G53">
        <f>SUM(E53:E55)</f>
        <v>30</v>
      </c>
      <c r="H53" s="5">
        <f>IFERROR(E53/(E53+E55),0)</f>
        <v>0.75</v>
      </c>
      <c r="I53" s="5">
        <f>IFERROR((E53+E54)/(G53),0)</f>
        <v>0.83333333333333337</v>
      </c>
      <c r="J53" s="5">
        <v>0.9</v>
      </c>
      <c r="K53" t="s">
        <v>19</v>
      </c>
      <c r="L53" t="s">
        <v>34</v>
      </c>
      <c r="M53" t="str">
        <f>IF(K53="Y",(E53+E55) &amp; " of " &amp; G53,E53 &amp; " of " &amp; G53)</f>
        <v>20 of 30</v>
      </c>
      <c r="N53" s="1">
        <v>45199</v>
      </c>
      <c r="O53" s="5">
        <f t="shared" si="3"/>
        <v>0.5</v>
      </c>
      <c r="P53" s="7" t="s">
        <v>48</v>
      </c>
      <c r="Q53" s="7" t="s">
        <v>48</v>
      </c>
    </row>
    <row r="54" spans="1:17" x14ac:dyDescent="0.25">
      <c r="A54">
        <v>2023</v>
      </c>
      <c r="B54" t="s">
        <v>20</v>
      </c>
      <c r="C54" t="s">
        <v>57</v>
      </c>
      <c r="D54" t="s">
        <v>16</v>
      </c>
      <c r="E54">
        <v>10</v>
      </c>
      <c r="F54" t="s">
        <v>28</v>
      </c>
      <c r="G54">
        <f>SUM(E53:E55)</f>
        <v>30</v>
      </c>
      <c r="H54" s="5">
        <f>IFERROR(E53/(E53+E55),0)</f>
        <v>0.75</v>
      </c>
      <c r="I54" s="5">
        <f>IFERROR((E53+E54)/(G53),0)</f>
        <v>0.83333333333333337</v>
      </c>
      <c r="J54" s="5">
        <v>0.9</v>
      </c>
      <c r="K54" t="s">
        <v>19</v>
      </c>
      <c r="L54" t="s">
        <v>34</v>
      </c>
      <c r="M54" t="str">
        <f>IF(K53="Y",(E53+E55) &amp; " of " &amp; G53,E53 &amp; " of " &amp; G53)</f>
        <v>20 of 30</v>
      </c>
      <c r="N54" s="1">
        <v>45199</v>
      </c>
      <c r="O54" s="5">
        <f t="shared" si="3"/>
        <v>0.33333333333333331</v>
      </c>
      <c r="P54" s="7" t="s">
        <v>48</v>
      </c>
      <c r="Q54" s="7" t="s">
        <v>48</v>
      </c>
    </row>
    <row r="55" spans="1:17" x14ac:dyDescent="0.25">
      <c r="A55">
        <v>2023</v>
      </c>
      <c r="B55" t="s">
        <v>20</v>
      </c>
      <c r="C55" t="s">
        <v>57</v>
      </c>
      <c r="D55" t="s">
        <v>17</v>
      </c>
      <c r="E55">
        <v>5</v>
      </c>
      <c r="F55" t="s">
        <v>28</v>
      </c>
      <c r="G55">
        <f>SUM(E53:E55)</f>
        <v>30</v>
      </c>
      <c r="H55" s="5">
        <f>IFERROR(E53/(E53+E55),0)</f>
        <v>0.75</v>
      </c>
      <c r="I55" s="5">
        <f>IFERROR((E53+E54)/(G53),0)</f>
        <v>0.83333333333333337</v>
      </c>
      <c r="J55" s="5">
        <v>0.9</v>
      </c>
      <c r="K55" t="s">
        <v>19</v>
      </c>
      <c r="L55" t="s">
        <v>34</v>
      </c>
      <c r="M55" t="str">
        <f>IF(K53="Y",(E53+E55) &amp; " of " &amp; G53,E53 &amp; " of " &amp; G53)</f>
        <v>20 of 30</v>
      </c>
      <c r="N55" s="1">
        <v>45199</v>
      </c>
      <c r="O55" s="5">
        <f t="shared" si="3"/>
        <v>0.16666666666666666</v>
      </c>
      <c r="P55" s="7" t="s">
        <v>48</v>
      </c>
      <c r="Q55" s="7" t="s">
        <v>48</v>
      </c>
    </row>
    <row r="56" spans="1:17" x14ac:dyDescent="0.25">
      <c r="A56">
        <v>2023</v>
      </c>
      <c r="B56" t="s">
        <v>20</v>
      </c>
      <c r="C56" t="s">
        <v>58</v>
      </c>
      <c r="D56" t="s">
        <v>13</v>
      </c>
      <c r="E56">
        <v>162</v>
      </c>
      <c r="F56" t="s">
        <v>21</v>
      </c>
      <c r="G56">
        <f>SUM(E56:E58)</f>
        <v>268</v>
      </c>
      <c r="H56" s="5">
        <f>IFERROR(E56/(E56+E58),0)</f>
        <v>0.87096774193548387</v>
      </c>
      <c r="I56" s="5">
        <f>IFERROR((E56+E57)/(G56),0)</f>
        <v>0.91044776119402981</v>
      </c>
      <c r="J56" s="5">
        <v>0.9</v>
      </c>
      <c r="K56" t="s">
        <v>19</v>
      </c>
      <c r="L56" t="s">
        <v>43</v>
      </c>
      <c r="M56" t="str">
        <f>IF(K56="Y",(E56+E58) &amp; " of " &amp; G56,E56 &amp; " of " &amp; G56)</f>
        <v>186 of 268</v>
      </c>
      <c r="N56" s="1">
        <v>45199</v>
      </c>
      <c r="O56" s="5">
        <f t="shared" si="3"/>
        <v>0.60447761194029848</v>
      </c>
      <c r="P56">
        <v>174</v>
      </c>
      <c r="Q56" s="8">
        <v>0.54</v>
      </c>
    </row>
    <row r="57" spans="1:17" x14ac:dyDescent="0.25">
      <c r="A57">
        <v>2023</v>
      </c>
      <c r="B57" t="s">
        <v>20</v>
      </c>
      <c r="C57" t="s">
        <v>58</v>
      </c>
      <c r="D57" t="s">
        <v>16</v>
      </c>
      <c r="E57">
        <v>82</v>
      </c>
      <c r="F57" t="s">
        <v>21</v>
      </c>
      <c r="G57">
        <f>SUM(E56:E58)</f>
        <v>268</v>
      </c>
      <c r="H57" s="5">
        <f>IFERROR(E56/(E56+E58),0)</f>
        <v>0.87096774193548387</v>
      </c>
      <c r="I57" s="5">
        <f>IFERROR((E56+E57)/(G56),0)</f>
        <v>0.91044776119402981</v>
      </c>
      <c r="J57" s="5">
        <v>0.9</v>
      </c>
      <c r="K57" t="s">
        <v>19</v>
      </c>
      <c r="L57" t="s">
        <v>43</v>
      </c>
      <c r="M57" t="str">
        <f>IF(K56="Y",(E56+E58) &amp; " of " &amp; G56,E56 &amp; " of " &amp; G56)</f>
        <v>186 of 268</v>
      </c>
      <c r="N57" s="1">
        <v>45199</v>
      </c>
      <c r="O57" s="5">
        <f t="shared" si="3"/>
        <v>0.30597014925373134</v>
      </c>
      <c r="P57">
        <v>174</v>
      </c>
      <c r="Q57" s="8">
        <v>0.54</v>
      </c>
    </row>
    <row r="58" spans="1:17" x14ac:dyDescent="0.25">
      <c r="A58">
        <v>2023</v>
      </c>
      <c r="B58" t="s">
        <v>20</v>
      </c>
      <c r="C58" t="s">
        <v>58</v>
      </c>
      <c r="D58" t="s">
        <v>17</v>
      </c>
      <c r="E58">
        <v>24</v>
      </c>
      <c r="F58" t="s">
        <v>21</v>
      </c>
      <c r="G58">
        <f>SUM(E56:E58)</f>
        <v>268</v>
      </c>
      <c r="H58" s="5">
        <f>IFERROR(E56/(E56+E58),0)</f>
        <v>0.87096774193548387</v>
      </c>
      <c r="I58" s="5">
        <f>IFERROR((E56+E57)/(G56),0)</f>
        <v>0.91044776119402981</v>
      </c>
      <c r="J58" s="5">
        <v>0.9</v>
      </c>
      <c r="K58" t="s">
        <v>19</v>
      </c>
      <c r="L58" t="s">
        <v>43</v>
      </c>
      <c r="M58" t="str">
        <f>IF(K56="Y",(E56+E58) &amp; " of " &amp; G56,E56 &amp; " of " &amp; G56)</f>
        <v>186 of 268</v>
      </c>
      <c r="N58" s="1">
        <v>45199</v>
      </c>
      <c r="O58" s="5">
        <f t="shared" si="3"/>
        <v>8.9552238805970144E-2</v>
      </c>
      <c r="P58">
        <v>174</v>
      </c>
      <c r="Q58" s="8">
        <v>0.54</v>
      </c>
    </row>
    <row r="59" spans="1:17" x14ac:dyDescent="0.25">
      <c r="A59">
        <v>2023</v>
      </c>
      <c r="B59" t="s">
        <v>20</v>
      </c>
      <c r="C59" t="s">
        <v>59</v>
      </c>
      <c r="D59" t="s">
        <v>13</v>
      </c>
      <c r="E59">
        <v>98</v>
      </c>
      <c r="F59" t="s">
        <v>23</v>
      </c>
      <c r="G59">
        <f>SUM(E59:E61)</f>
        <v>233</v>
      </c>
      <c r="H59" s="5">
        <f>IFERROR(E59/(E59+E61),0)</f>
        <v>0.70503597122302153</v>
      </c>
      <c r="I59" s="5">
        <f>IFERROR((E59+E60)/(G59),0)</f>
        <v>0.82403433476394849</v>
      </c>
      <c r="J59" s="5">
        <v>0.9</v>
      </c>
      <c r="K59" t="s">
        <v>19</v>
      </c>
      <c r="L59" t="s">
        <v>34</v>
      </c>
      <c r="M59" t="str">
        <f>IF(K59="Y",(E59+E61) &amp; " of " &amp; G59,E59 &amp; " of " &amp; G59)</f>
        <v>139 of 233</v>
      </c>
      <c r="N59" s="1">
        <v>45199</v>
      </c>
      <c r="O59" s="5">
        <f t="shared" si="3"/>
        <v>0.42060085836909872</v>
      </c>
      <c r="P59">
        <v>141</v>
      </c>
      <c r="Q59" s="8">
        <v>0.65</v>
      </c>
    </row>
    <row r="60" spans="1:17" x14ac:dyDescent="0.25">
      <c r="A60">
        <v>2023</v>
      </c>
      <c r="B60" t="s">
        <v>20</v>
      </c>
      <c r="C60" t="s">
        <v>59</v>
      </c>
      <c r="D60" t="s">
        <v>16</v>
      </c>
      <c r="E60">
        <v>94</v>
      </c>
      <c r="F60" t="s">
        <v>23</v>
      </c>
      <c r="G60">
        <f>SUM(E59:E61)</f>
        <v>233</v>
      </c>
      <c r="H60" s="5">
        <f>IFERROR(E59/(E59+E61),0)</f>
        <v>0.70503597122302153</v>
      </c>
      <c r="I60" s="5">
        <f>IFERROR((E59+E60)/(G59),0)</f>
        <v>0.82403433476394849</v>
      </c>
      <c r="J60" s="5">
        <v>0.9</v>
      </c>
      <c r="K60" t="s">
        <v>19</v>
      </c>
      <c r="L60" t="s">
        <v>34</v>
      </c>
      <c r="M60" t="str">
        <f>IF(K59="Y",(E59+E61) &amp; " of " &amp; G59,E59 &amp; " of " &amp; G59)</f>
        <v>139 of 233</v>
      </c>
      <c r="N60" s="1">
        <v>45199</v>
      </c>
      <c r="O60" s="5">
        <f t="shared" si="3"/>
        <v>0.40343347639484978</v>
      </c>
      <c r="P60">
        <v>141</v>
      </c>
      <c r="Q60" s="8">
        <v>0.65</v>
      </c>
    </row>
    <row r="61" spans="1:17" x14ac:dyDescent="0.25">
      <c r="A61">
        <v>2023</v>
      </c>
      <c r="B61" t="s">
        <v>20</v>
      </c>
      <c r="C61" t="s">
        <v>59</v>
      </c>
      <c r="D61" t="s">
        <v>17</v>
      </c>
      <c r="E61">
        <v>41</v>
      </c>
      <c r="F61" t="s">
        <v>23</v>
      </c>
      <c r="G61">
        <f>SUM(E59:E61)</f>
        <v>233</v>
      </c>
      <c r="H61" s="5">
        <f>IFERROR(E59/(E59+E61),0)</f>
        <v>0.70503597122302153</v>
      </c>
      <c r="I61" s="5">
        <f>IFERROR((E59+E60)/(G59),0)</f>
        <v>0.82403433476394849</v>
      </c>
      <c r="J61" s="5">
        <v>0.9</v>
      </c>
      <c r="K61" t="s">
        <v>19</v>
      </c>
      <c r="L61" t="s">
        <v>34</v>
      </c>
      <c r="M61" t="str">
        <f>IF(K59="Y",(E59+E61) &amp; " of " &amp; G59,E59 &amp; " of " &amp; G59)</f>
        <v>139 of 233</v>
      </c>
      <c r="N61" s="1">
        <v>45199</v>
      </c>
      <c r="O61" s="5">
        <f t="shared" si="3"/>
        <v>0.17596566523605151</v>
      </c>
      <c r="P61">
        <v>141</v>
      </c>
      <c r="Q61" s="8">
        <v>0.65</v>
      </c>
    </row>
    <row r="62" spans="1:17" x14ac:dyDescent="0.25">
      <c r="A62">
        <v>2023</v>
      </c>
      <c r="B62" t="s">
        <v>20</v>
      </c>
      <c r="C62" t="s">
        <v>39</v>
      </c>
      <c r="D62" t="s">
        <v>13</v>
      </c>
      <c r="E62">
        <v>10</v>
      </c>
      <c r="F62" t="s">
        <v>23</v>
      </c>
      <c r="G62">
        <f>SUM(E62:E64)</f>
        <v>11</v>
      </c>
      <c r="H62" s="5">
        <f>IFERROR(E62/(E62+E64),0)</f>
        <v>0.90909090909090906</v>
      </c>
      <c r="I62" s="5">
        <f>IFERROR((E62+E63)/(G62),0)</f>
        <v>0.90909090909090906</v>
      </c>
      <c r="J62" s="5">
        <v>0.9</v>
      </c>
      <c r="K62" t="s">
        <v>19</v>
      </c>
      <c r="L62" t="s">
        <v>44</v>
      </c>
      <c r="M62" t="str">
        <f>IF(K62="Y",(E62+E64) &amp; " of " &amp; G62,E62 &amp; " of " &amp; G62)</f>
        <v>11 of 11</v>
      </c>
      <c r="N62" s="1">
        <v>45199</v>
      </c>
      <c r="O62" s="5">
        <f t="shared" si="3"/>
        <v>0.90909090909090906</v>
      </c>
      <c r="P62">
        <v>11</v>
      </c>
      <c r="Q62" s="8">
        <v>0</v>
      </c>
    </row>
    <row r="63" spans="1:17" x14ac:dyDescent="0.25">
      <c r="A63">
        <v>2023</v>
      </c>
      <c r="B63" t="s">
        <v>20</v>
      </c>
      <c r="C63" t="s">
        <v>39</v>
      </c>
      <c r="D63" t="s">
        <v>16</v>
      </c>
      <c r="E63">
        <v>0</v>
      </c>
      <c r="F63" t="s">
        <v>23</v>
      </c>
      <c r="G63">
        <f>SUM(E62:E64)</f>
        <v>11</v>
      </c>
      <c r="H63" s="5">
        <f>IFERROR(E62/(E62+E64),0)</f>
        <v>0.90909090909090906</v>
      </c>
      <c r="I63" s="5">
        <f>IFERROR((E62+E63)/(G62),0)</f>
        <v>0.90909090909090906</v>
      </c>
      <c r="J63" s="5">
        <v>0.9</v>
      </c>
      <c r="K63" t="s">
        <v>19</v>
      </c>
      <c r="L63" t="s">
        <v>44</v>
      </c>
      <c r="M63" t="str">
        <f>IF(K62="Y",(E62+E64) &amp; " of " &amp; G62,E62 &amp; " of " &amp; G62)</f>
        <v>11 of 11</v>
      </c>
      <c r="N63" s="1">
        <v>45199</v>
      </c>
      <c r="O63" s="5">
        <f t="shared" si="3"/>
        <v>0</v>
      </c>
      <c r="P63">
        <v>11</v>
      </c>
      <c r="Q63" s="8">
        <v>0</v>
      </c>
    </row>
    <row r="64" spans="1:17" x14ac:dyDescent="0.25">
      <c r="A64">
        <v>2023</v>
      </c>
      <c r="B64" t="s">
        <v>20</v>
      </c>
      <c r="C64" t="s">
        <v>39</v>
      </c>
      <c r="D64" t="s">
        <v>17</v>
      </c>
      <c r="E64">
        <v>1</v>
      </c>
      <c r="F64" t="s">
        <v>23</v>
      </c>
      <c r="G64">
        <f>SUM(E62:E64)</f>
        <v>11</v>
      </c>
      <c r="H64" s="5">
        <f>IFERROR(E62/(E62+E64),0)</f>
        <v>0.90909090909090906</v>
      </c>
      <c r="I64" s="5">
        <f>IFERROR((E62+E63)/(G62),0)</f>
        <v>0.90909090909090906</v>
      </c>
      <c r="J64" s="5">
        <v>0.9</v>
      </c>
      <c r="K64" t="s">
        <v>19</v>
      </c>
      <c r="L64" t="s">
        <v>44</v>
      </c>
      <c r="M64" t="str">
        <f>IF(K62="Y",(E62+E64) &amp; " of " &amp; G62,E62 &amp; " of " &amp; G62)</f>
        <v>11 of 11</v>
      </c>
      <c r="N64" s="1">
        <v>45199</v>
      </c>
      <c r="O64" s="5">
        <f t="shared" si="3"/>
        <v>9.0909090909090912E-2</v>
      </c>
      <c r="P64">
        <v>11</v>
      </c>
      <c r="Q64" s="8">
        <v>0</v>
      </c>
    </row>
    <row r="65" spans="1:17" x14ac:dyDescent="0.25">
      <c r="A65">
        <v>2023</v>
      </c>
      <c r="B65" t="s">
        <v>20</v>
      </c>
      <c r="C65" t="s">
        <v>30</v>
      </c>
      <c r="D65" t="s">
        <v>13</v>
      </c>
      <c r="E65">
        <v>1721</v>
      </c>
      <c r="F65" t="s">
        <v>22</v>
      </c>
      <c r="G65">
        <f>SUM(E65:E67)</f>
        <v>1895</v>
      </c>
      <c r="H65" s="5">
        <f>IFERROR(E65/(E65+E67),0)</f>
        <v>0.92328326180257514</v>
      </c>
      <c r="I65" s="5">
        <f>IFERROR((E65+E66)/(G65),0)</f>
        <v>0.92453825857519789</v>
      </c>
      <c r="J65" s="5">
        <v>0.9</v>
      </c>
      <c r="K65" t="s">
        <v>19</v>
      </c>
      <c r="L65" t="s">
        <v>44</v>
      </c>
      <c r="M65" t="str">
        <f>IF(K65="Y",(E65+E67) &amp; " of " &amp; G65,E65 &amp; " of " &amp; G65)</f>
        <v>1864 of 1895</v>
      </c>
      <c r="N65" s="1">
        <v>45199</v>
      </c>
      <c r="O65" s="5">
        <f t="shared" ref="O65:O94" si="4">IFERROR(E65/G65,0)</f>
        <v>0.90817941952506598</v>
      </c>
      <c r="P65">
        <v>2056</v>
      </c>
      <c r="Q65" s="8">
        <v>-0.08</v>
      </c>
    </row>
    <row r="66" spans="1:17" x14ac:dyDescent="0.25">
      <c r="A66">
        <v>2023</v>
      </c>
      <c r="B66" t="s">
        <v>20</v>
      </c>
      <c r="C66" t="s">
        <v>30</v>
      </c>
      <c r="D66" t="s">
        <v>16</v>
      </c>
      <c r="E66">
        <v>31</v>
      </c>
      <c r="F66" t="s">
        <v>22</v>
      </c>
      <c r="G66">
        <f>SUM(E65:E67)</f>
        <v>1895</v>
      </c>
      <c r="H66" s="5">
        <f>IFERROR(E65/(E65+E67),0)</f>
        <v>0.92328326180257514</v>
      </c>
      <c r="I66" s="5">
        <f>IFERROR((E65+E66)/(G65),0)</f>
        <v>0.92453825857519789</v>
      </c>
      <c r="J66" s="5">
        <v>0.9</v>
      </c>
      <c r="K66" t="s">
        <v>19</v>
      </c>
      <c r="L66" t="s">
        <v>44</v>
      </c>
      <c r="M66" t="str">
        <f>IF(K65="Y",(E65+E67) &amp; " of " &amp; G65,E65 &amp; " of " &amp; G65)</f>
        <v>1864 of 1895</v>
      </c>
      <c r="N66" s="1">
        <v>45199</v>
      </c>
      <c r="O66" s="5">
        <f t="shared" si="4"/>
        <v>1.6358839050131926E-2</v>
      </c>
      <c r="P66">
        <v>2056</v>
      </c>
      <c r="Q66" s="8">
        <v>-0.08</v>
      </c>
    </row>
    <row r="67" spans="1:17" x14ac:dyDescent="0.25">
      <c r="A67">
        <v>2023</v>
      </c>
      <c r="B67" t="s">
        <v>20</v>
      </c>
      <c r="C67" t="s">
        <v>30</v>
      </c>
      <c r="D67" t="s">
        <v>17</v>
      </c>
      <c r="E67">
        <v>143</v>
      </c>
      <c r="F67" t="s">
        <v>22</v>
      </c>
      <c r="G67">
        <f>SUM(E65:E67)</f>
        <v>1895</v>
      </c>
      <c r="H67" s="5">
        <f>IFERROR(E65/(E65+E67),0)</f>
        <v>0.92328326180257514</v>
      </c>
      <c r="I67" s="5">
        <f>IFERROR((E65+E66)/(G65),0)</f>
        <v>0.92453825857519789</v>
      </c>
      <c r="J67" s="5">
        <v>0.9</v>
      </c>
      <c r="K67" t="s">
        <v>19</v>
      </c>
      <c r="L67" t="s">
        <v>44</v>
      </c>
      <c r="M67" t="str">
        <f>IF(K65="Y",(E65+E67) &amp; " of " &amp; G65,E65 &amp; " of " &amp; G65)</f>
        <v>1864 of 1895</v>
      </c>
      <c r="N67" s="1">
        <v>45199</v>
      </c>
      <c r="O67" s="5">
        <f t="shared" si="4"/>
        <v>7.5461741424802109E-2</v>
      </c>
      <c r="P67">
        <v>2056</v>
      </c>
      <c r="Q67" s="8">
        <v>-0.08</v>
      </c>
    </row>
    <row r="68" spans="1:17" x14ac:dyDescent="0.25">
      <c r="A68">
        <v>2023</v>
      </c>
      <c r="B68" t="s">
        <v>20</v>
      </c>
      <c r="C68" t="s">
        <v>32</v>
      </c>
      <c r="D68" t="s">
        <v>13</v>
      </c>
      <c r="E68">
        <v>459</v>
      </c>
      <c r="F68" t="s">
        <v>24</v>
      </c>
      <c r="G68">
        <f>SUM(E68:E70)</f>
        <v>636</v>
      </c>
      <c r="H68" s="5">
        <f>IFERROR(E68/(E68+E70),0)</f>
        <v>0.7766497461928934</v>
      </c>
      <c r="I68" s="5">
        <f>IFERROR((E68+E69)/(G68),0)</f>
        <v>0.79245283018867929</v>
      </c>
      <c r="J68" s="5">
        <v>0.9</v>
      </c>
      <c r="K68" t="s">
        <v>19</v>
      </c>
      <c r="L68" t="s">
        <v>34</v>
      </c>
      <c r="M68" t="str">
        <f>IF(K68="Y",(E68+E70) &amp; " of " &amp; G68,E68 &amp; " of " &amp; G68)</f>
        <v>591 of 636</v>
      </c>
      <c r="N68" s="1">
        <v>45199</v>
      </c>
      <c r="O68" s="5">
        <f t="shared" si="4"/>
        <v>0.72169811320754718</v>
      </c>
      <c r="P68">
        <v>841</v>
      </c>
      <c r="Q68" s="8">
        <v>-0.24</v>
      </c>
    </row>
    <row r="69" spans="1:17" x14ac:dyDescent="0.25">
      <c r="A69">
        <v>2023</v>
      </c>
      <c r="B69" t="s">
        <v>20</v>
      </c>
      <c r="C69" t="s">
        <v>32</v>
      </c>
      <c r="D69" t="s">
        <v>16</v>
      </c>
      <c r="E69">
        <v>45</v>
      </c>
      <c r="F69" t="s">
        <v>24</v>
      </c>
      <c r="G69">
        <f>SUM(E68:E70)</f>
        <v>636</v>
      </c>
      <c r="H69" s="5">
        <f>IFERROR(E68/(E68+E70),0)</f>
        <v>0.7766497461928934</v>
      </c>
      <c r="I69" s="5">
        <f>IFERROR((E68+E69)/(G68),0)</f>
        <v>0.79245283018867929</v>
      </c>
      <c r="J69" s="5">
        <v>0.9</v>
      </c>
      <c r="K69" t="s">
        <v>19</v>
      </c>
      <c r="L69" t="s">
        <v>34</v>
      </c>
      <c r="M69" t="str">
        <f>IF(K68="Y",(E68+E70) &amp; " of " &amp; G68,E68 &amp; " of " &amp; G68)</f>
        <v>591 of 636</v>
      </c>
      <c r="N69" s="1">
        <v>45199</v>
      </c>
      <c r="O69" s="5">
        <f t="shared" si="4"/>
        <v>7.0754716981132074E-2</v>
      </c>
      <c r="P69">
        <v>841</v>
      </c>
      <c r="Q69" s="8">
        <v>-0.24</v>
      </c>
    </row>
    <row r="70" spans="1:17" x14ac:dyDescent="0.25">
      <c r="A70">
        <v>2023</v>
      </c>
      <c r="B70" t="s">
        <v>20</v>
      </c>
      <c r="C70" t="s">
        <v>32</v>
      </c>
      <c r="D70" t="s">
        <v>17</v>
      </c>
      <c r="E70">
        <v>132</v>
      </c>
      <c r="F70" t="s">
        <v>24</v>
      </c>
      <c r="G70">
        <f>SUM(E68:E70)</f>
        <v>636</v>
      </c>
      <c r="H70" s="5">
        <f>IFERROR(E68/(E68+E70),0)</f>
        <v>0.7766497461928934</v>
      </c>
      <c r="I70" s="5">
        <f>IFERROR((E68+E69)/(G68),0)</f>
        <v>0.79245283018867929</v>
      </c>
      <c r="J70" s="5">
        <v>0.9</v>
      </c>
      <c r="K70" t="s">
        <v>19</v>
      </c>
      <c r="L70" t="s">
        <v>34</v>
      </c>
      <c r="M70" t="str">
        <f>IF(K68="Y",(E68+E70) &amp; " of " &amp; G68,E68 &amp; " of " &amp; G68)</f>
        <v>591 of 636</v>
      </c>
      <c r="N70" s="1">
        <v>45199</v>
      </c>
      <c r="O70" s="5">
        <f t="shared" si="4"/>
        <v>0.20754716981132076</v>
      </c>
      <c r="P70">
        <v>841</v>
      </c>
      <c r="Q70" s="8">
        <v>-0.24</v>
      </c>
    </row>
    <row r="71" spans="1:17" x14ac:dyDescent="0.25">
      <c r="A71">
        <v>2023</v>
      </c>
      <c r="B71" t="s">
        <v>20</v>
      </c>
      <c r="C71" t="s">
        <v>36</v>
      </c>
      <c r="D71" t="s">
        <v>13</v>
      </c>
      <c r="E71">
        <v>749</v>
      </c>
      <c r="F71" t="s">
        <v>24</v>
      </c>
      <c r="G71">
        <f>SUM(E71:E73)</f>
        <v>1158</v>
      </c>
      <c r="H71" s="5">
        <f>IFERROR(E71/(E71+E73),0)</f>
        <v>0.73938795656465939</v>
      </c>
      <c r="I71" s="5">
        <f>IFERROR((E71+E72)/(G71),0)</f>
        <v>0.772020725388601</v>
      </c>
      <c r="J71" s="5">
        <v>0.9</v>
      </c>
      <c r="K71" t="s">
        <v>19</v>
      </c>
      <c r="L71" t="s">
        <v>34</v>
      </c>
      <c r="M71" t="str">
        <f>IF(K71="Y",(E71+E73) &amp; " of " &amp; G71,E71 &amp; " of " &amp; G71)</f>
        <v>1013 of 1158</v>
      </c>
      <c r="N71" s="1">
        <v>45199</v>
      </c>
      <c r="O71" s="5">
        <f t="shared" si="4"/>
        <v>0.64680483592400695</v>
      </c>
      <c r="P71">
        <v>1104</v>
      </c>
      <c r="Q71" s="8">
        <v>0.05</v>
      </c>
    </row>
    <row r="72" spans="1:17" x14ac:dyDescent="0.25">
      <c r="A72">
        <v>2023</v>
      </c>
      <c r="B72" t="s">
        <v>20</v>
      </c>
      <c r="C72" t="s">
        <v>36</v>
      </c>
      <c r="D72" t="s">
        <v>16</v>
      </c>
      <c r="E72">
        <v>145</v>
      </c>
      <c r="F72" t="s">
        <v>24</v>
      </c>
      <c r="G72">
        <f>SUM(E71:E73)</f>
        <v>1158</v>
      </c>
      <c r="H72" s="5">
        <f>IFERROR(E71/(E71+E73),0)</f>
        <v>0.73938795656465939</v>
      </c>
      <c r="I72" s="5">
        <f>IFERROR((E71+E72)/(G71),0)</f>
        <v>0.772020725388601</v>
      </c>
      <c r="J72" s="5">
        <v>0.9</v>
      </c>
      <c r="K72" t="s">
        <v>19</v>
      </c>
      <c r="L72" t="s">
        <v>34</v>
      </c>
      <c r="M72" t="str">
        <f>IF(K71="Y",(E71+E73) &amp; " of " &amp; G71,E71 &amp; " of " &amp; G71)</f>
        <v>1013 of 1158</v>
      </c>
      <c r="N72" s="1">
        <v>45199</v>
      </c>
      <c r="O72" s="5">
        <f t="shared" si="4"/>
        <v>0.12521588946459414</v>
      </c>
      <c r="P72">
        <v>1104</v>
      </c>
      <c r="Q72" s="8">
        <v>0.05</v>
      </c>
    </row>
    <row r="73" spans="1:17" x14ac:dyDescent="0.25">
      <c r="A73">
        <v>2023</v>
      </c>
      <c r="B73" t="s">
        <v>20</v>
      </c>
      <c r="C73" t="s">
        <v>36</v>
      </c>
      <c r="D73" t="s">
        <v>17</v>
      </c>
      <c r="E73">
        <v>264</v>
      </c>
      <c r="F73" t="s">
        <v>24</v>
      </c>
      <c r="G73">
        <f>SUM(E71:E73)</f>
        <v>1158</v>
      </c>
      <c r="H73" s="5">
        <f>IFERROR(E71/(E71+E73),0)</f>
        <v>0.73938795656465939</v>
      </c>
      <c r="I73" s="5">
        <f>IFERROR((E71+E72)/(G71),0)</f>
        <v>0.772020725388601</v>
      </c>
      <c r="J73" s="5">
        <v>0.9</v>
      </c>
      <c r="K73" t="s">
        <v>19</v>
      </c>
      <c r="L73" t="s">
        <v>34</v>
      </c>
      <c r="M73" t="str">
        <f>IF(K71="Y",(E71+E73) &amp; " of " &amp; G71,E71 &amp; " of " &amp; G71)</f>
        <v>1013 of 1158</v>
      </c>
      <c r="N73" s="1">
        <v>45199</v>
      </c>
      <c r="O73" s="5">
        <f t="shared" si="4"/>
        <v>0.22797927461139897</v>
      </c>
      <c r="P73">
        <v>1104</v>
      </c>
      <c r="Q73" s="8">
        <v>0.05</v>
      </c>
    </row>
    <row r="74" spans="1:17" x14ac:dyDescent="0.25">
      <c r="A74">
        <v>2023</v>
      </c>
      <c r="B74" t="s">
        <v>20</v>
      </c>
      <c r="C74" t="s">
        <v>40</v>
      </c>
      <c r="D74" t="s">
        <v>13</v>
      </c>
      <c r="E74">
        <v>255</v>
      </c>
      <c r="F74" t="s">
        <v>21</v>
      </c>
      <c r="G74">
        <f>SUM(E74:E76)</f>
        <v>297</v>
      </c>
      <c r="H74" s="5">
        <f>IFERROR(E74/(E74+E76),0)</f>
        <v>0.87030716723549484</v>
      </c>
      <c r="I74" s="5">
        <f>IFERROR((E74+E75)/(G74),0)</f>
        <v>0.87205387205387208</v>
      </c>
      <c r="J74" s="5">
        <v>0.9</v>
      </c>
      <c r="K74" t="s">
        <v>19</v>
      </c>
      <c r="L74" t="s">
        <v>34</v>
      </c>
      <c r="M74" t="str">
        <f>IF(K74="Y",(E74+E76) &amp; " of " &amp; G74,E74 &amp; " of " &amp; G74)</f>
        <v>293 of 297</v>
      </c>
      <c r="N74" s="1">
        <v>45199</v>
      </c>
      <c r="O74" s="5">
        <f t="shared" si="4"/>
        <v>0.85858585858585856</v>
      </c>
      <c r="P74">
        <v>337</v>
      </c>
      <c r="Q74" s="8">
        <v>-0.12</v>
      </c>
    </row>
    <row r="75" spans="1:17" x14ac:dyDescent="0.25">
      <c r="A75">
        <v>2023</v>
      </c>
      <c r="B75" t="s">
        <v>20</v>
      </c>
      <c r="C75" t="s">
        <v>40</v>
      </c>
      <c r="D75" t="s">
        <v>16</v>
      </c>
      <c r="E75">
        <v>4</v>
      </c>
      <c r="F75" t="s">
        <v>21</v>
      </c>
      <c r="G75">
        <f>SUM(E74:E76)</f>
        <v>297</v>
      </c>
      <c r="H75" s="5">
        <f>IFERROR(E74/(E74+E76),0)</f>
        <v>0.87030716723549484</v>
      </c>
      <c r="I75" s="5">
        <f>IFERROR((E74+E75)/(G74),0)</f>
        <v>0.87205387205387208</v>
      </c>
      <c r="J75" s="5">
        <v>0.9</v>
      </c>
      <c r="K75" t="s">
        <v>19</v>
      </c>
      <c r="L75" t="s">
        <v>34</v>
      </c>
      <c r="M75" t="str">
        <f>IF(K74="Y",(E74+E76) &amp; " of " &amp; G74,E74 &amp; " of " &amp; G74)</f>
        <v>293 of 297</v>
      </c>
      <c r="N75" s="1">
        <v>45199</v>
      </c>
      <c r="O75" s="5">
        <f t="shared" si="4"/>
        <v>1.3468013468013467E-2</v>
      </c>
      <c r="P75">
        <v>337</v>
      </c>
      <c r="Q75" s="8">
        <v>-0.12</v>
      </c>
    </row>
    <row r="76" spans="1:17" x14ac:dyDescent="0.25">
      <c r="A76">
        <v>2023</v>
      </c>
      <c r="B76" t="s">
        <v>20</v>
      </c>
      <c r="C76" t="s">
        <v>40</v>
      </c>
      <c r="D76" t="s">
        <v>17</v>
      </c>
      <c r="E76">
        <v>38</v>
      </c>
      <c r="F76" t="s">
        <v>21</v>
      </c>
      <c r="G76">
        <f>SUM(E74:E76)</f>
        <v>297</v>
      </c>
      <c r="H76" s="5">
        <f>IFERROR(E74/(E74+E76),0)</f>
        <v>0.87030716723549484</v>
      </c>
      <c r="I76" s="5">
        <f>IFERROR((E74+E75)/(G74),0)</f>
        <v>0.87205387205387208</v>
      </c>
      <c r="J76" s="5">
        <v>0.9</v>
      </c>
      <c r="K76" t="s">
        <v>19</v>
      </c>
      <c r="L76" t="s">
        <v>34</v>
      </c>
      <c r="M76" t="str">
        <f>IF(K74="Y",(E74+E76) &amp; " of " &amp; G74,E74 &amp; " of " &amp; G74)</f>
        <v>293 of 297</v>
      </c>
      <c r="N76" s="1">
        <v>45199</v>
      </c>
      <c r="O76" s="5">
        <f t="shared" si="4"/>
        <v>0.12794612794612795</v>
      </c>
      <c r="P76">
        <v>337</v>
      </c>
      <c r="Q76" s="8">
        <v>-0.12</v>
      </c>
    </row>
    <row r="77" spans="1:17" x14ac:dyDescent="0.25">
      <c r="A77">
        <v>2023</v>
      </c>
      <c r="B77" t="s">
        <v>20</v>
      </c>
      <c r="C77" t="s">
        <v>41</v>
      </c>
      <c r="D77" t="s">
        <v>13</v>
      </c>
      <c r="E77">
        <v>193</v>
      </c>
      <c r="F77" t="s">
        <v>27</v>
      </c>
      <c r="G77">
        <f>SUM(E77:E79)</f>
        <v>258</v>
      </c>
      <c r="H77" s="5">
        <f>IFERROR(E77/(E77+E79),0)</f>
        <v>0.78455284552845528</v>
      </c>
      <c r="I77" s="5">
        <f>IFERROR((E77+E78)/(G77),0)</f>
        <v>0.79457364341085268</v>
      </c>
      <c r="J77" s="5">
        <v>0.9</v>
      </c>
      <c r="K77" t="s">
        <v>19</v>
      </c>
      <c r="L77" t="s">
        <v>34</v>
      </c>
      <c r="M77" t="str">
        <f>IF(K77="Y",(E77+E79) &amp; " of " &amp; G77,E77 &amp; " of " &amp; G77)</f>
        <v>246 of 258</v>
      </c>
      <c r="N77" s="1">
        <v>45199</v>
      </c>
      <c r="O77" s="5">
        <f t="shared" si="4"/>
        <v>0.74806201550387597</v>
      </c>
      <c r="P77">
        <v>302</v>
      </c>
      <c r="Q77" s="8">
        <v>-0.15</v>
      </c>
    </row>
    <row r="78" spans="1:17" x14ac:dyDescent="0.25">
      <c r="A78">
        <v>2023</v>
      </c>
      <c r="B78" t="s">
        <v>20</v>
      </c>
      <c r="C78" t="s">
        <v>41</v>
      </c>
      <c r="D78" t="s">
        <v>16</v>
      </c>
      <c r="E78">
        <v>12</v>
      </c>
      <c r="F78" t="s">
        <v>27</v>
      </c>
      <c r="G78">
        <f>SUM(E77:E79)</f>
        <v>258</v>
      </c>
      <c r="H78" s="5">
        <f>IFERROR(E77/(E77+E79),0)</f>
        <v>0.78455284552845528</v>
      </c>
      <c r="I78" s="5">
        <f>IFERROR((E77+E78)/(G77),0)</f>
        <v>0.79457364341085268</v>
      </c>
      <c r="J78" s="5">
        <v>0.9</v>
      </c>
      <c r="K78" t="s">
        <v>19</v>
      </c>
      <c r="L78" t="s">
        <v>34</v>
      </c>
      <c r="M78" t="str">
        <f>IF(K77="Y",(E77+E79) &amp; " of " &amp; G77,E77 &amp; " of " &amp; G77)</f>
        <v>246 of 258</v>
      </c>
      <c r="N78" s="1">
        <v>45199</v>
      </c>
      <c r="O78" s="5">
        <f t="shared" si="4"/>
        <v>4.6511627906976744E-2</v>
      </c>
      <c r="P78">
        <v>302</v>
      </c>
      <c r="Q78" s="8">
        <v>-0.15</v>
      </c>
    </row>
    <row r="79" spans="1:17" x14ac:dyDescent="0.25">
      <c r="A79">
        <v>2023</v>
      </c>
      <c r="B79" t="s">
        <v>20</v>
      </c>
      <c r="C79" t="s">
        <v>41</v>
      </c>
      <c r="D79" t="s">
        <v>17</v>
      </c>
      <c r="E79">
        <v>53</v>
      </c>
      <c r="F79" t="s">
        <v>27</v>
      </c>
      <c r="G79">
        <f>SUM(E77:E79)</f>
        <v>258</v>
      </c>
      <c r="H79" s="5">
        <f>IFERROR(E77/(E77+E79),0)</f>
        <v>0.78455284552845528</v>
      </c>
      <c r="I79" s="5">
        <f>IFERROR((E77+E78)/(G77),0)</f>
        <v>0.79457364341085268</v>
      </c>
      <c r="J79" s="5">
        <v>0.9</v>
      </c>
      <c r="K79" t="s">
        <v>19</v>
      </c>
      <c r="L79" t="s">
        <v>34</v>
      </c>
      <c r="M79" t="str">
        <f>IF(K77="Y",(E77+E79) &amp; " of " &amp; G77,E77 &amp; " of " &amp; G77)</f>
        <v>246 of 258</v>
      </c>
      <c r="N79" s="1">
        <v>45199</v>
      </c>
      <c r="O79" s="5">
        <f t="shared" si="4"/>
        <v>0.20542635658914729</v>
      </c>
      <c r="P79">
        <v>302</v>
      </c>
      <c r="Q79" s="8">
        <v>-0.15</v>
      </c>
    </row>
    <row r="80" spans="1:17" x14ac:dyDescent="0.25">
      <c r="A80">
        <v>2023</v>
      </c>
      <c r="B80" t="s">
        <v>20</v>
      </c>
      <c r="C80" t="s">
        <v>42</v>
      </c>
      <c r="D80" t="s">
        <v>13</v>
      </c>
      <c r="E80">
        <v>24</v>
      </c>
      <c r="F80" t="s">
        <v>27</v>
      </c>
      <c r="G80">
        <f>SUM(E80:E82)</f>
        <v>28</v>
      </c>
      <c r="H80" s="5">
        <f>IFERROR(E80/(E80+E82),0)</f>
        <v>0.96</v>
      </c>
      <c r="I80" s="5">
        <f>IFERROR((E80+E81)/(G80),0)</f>
        <v>0.9642857142857143</v>
      </c>
      <c r="J80" s="5">
        <v>0.9</v>
      </c>
      <c r="K80" t="s">
        <v>19</v>
      </c>
      <c r="L80" t="s">
        <v>26</v>
      </c>
      <c r="M80" t="str">
        <f>IF(K80="Y",(E80+E82) &amp; " of " &amp; G80,E80 &amp; " of " &amp; G80)</f>
        <v>25 of 28</v>
      </c>
      <c r="N80" s="1">
        <v>45199</v>
      </c>
      <c r="O80" s="5">
        <f t="shared" si="4"/>
        <v>0.8571428571428571</v>
      </c>
      <c r="P80">
        <v>27</v>
      </c>
      <c r="Q80" s="8">
        <v>0.04</v>
      </c>
    </row>
    <row r="81" spans="1:17" x14ac:dyDescent="0.25">
      <c r="A81">
        <v>2023</v>
      </c>
      <c r="B81" t="s">
        <v>20</v>
      </c>
      <c r="C81" t="s">
        <v>42</v>
      </c>
      <c r="D81" t="s">
        <v>16</v>
      </c>
      <c r="E81">
        <v>3</v>
      </c>
      <c r="F81" t="s">
        <v>27</v>
      </c>
      <c r="G81">
        <f>SUM(E80:E82)</f>
        <v>28</v>
      </c>
      <c r="H81" s="5">
        <f>IFERROR(E80/(E80+E82),0)</f>
        <v>0.96</v>
      </c>
      <c r="I81" s="5">
        <f>IFERROR((E80+E81)/(G80),0)</f>
        <v>0.9642857142857143</v>
      </c>
      <c r="J81" s="5">
        <v>0.9</v>
      </c>
      <c r="K81" t="s">
        <v>19</v>
      </c>
      <c r="L81" t="s">
        <v>26</v>
      </c>
      <c r="M81" t="str">
        <f>IF(K80="Y",(E80+E82) &amp; " of " &amp; G80,E80 &amp; " of " &amp; G80)</f>
        <v>25 of 28</v>
      </c>
      <c r="N81" s="1">
        <v>45199</v>
      </c>
      <c r="O81" s="5">
        <f t="shared" si="4"/>
        <v>0.10714285714285714</v>
      </c>
      <c r="P81">
        <v>27</v>
      </c>
      <c r="Q81" s="8">
        <v>0.04</v>
      </c>
    </row>
    <row r="82" spans="1:17" x14ac:dyDescent="0.25">
      <c r="A82">
        <v>2023</v>
      </c>
      <c r="B82" t="s">
        <v>20</v>
      </c>
      <c r="C82" t="s">
        <v>42</v>
      </c>
      <c r="D82" t="s">
        <v>17</v>
      </c>
      <c r="E82">
        <v>1</v>
      </c>
      <c r="F82" t="s">
        <v>27</v>
      </c>
      <c r="G82">
        <f>SUM(E80:E82)</f>
        <v>28</v>
      </c>
      <c r="H82" s="5">
        <f>IFERROR(E80/(E80+E82),0)</f>
        <v>0.96</v>
      </c>
      <c r="I82" s="5">
        <f>IFERROR((E80+E81)/(G80),0)</f>
        <v>0.9642857142857143</v>
      </c>
      <c r="J82" s="5">
        <v>0.9</v>
      </c>
      <c r="K82" t="s">
        <v>19</v>
      </c>
      <c r="L82" t="s">
        <v>26</v>
      </c>
      <c r="M82" t="str">
        <f>IF(K80="Y",(E80+E82) &amp; " of " &amp; G80,E80 &amp; " of " &amp; G80)</f>
        <v>25 of 28</v>
      </c>
      <c r="N82" s="1">
        <v>45199</v>
      </c>
      <c r="O82" s="5">
        <f t="shared" si="4"/>
        <v>3.5714285714285712E-2</v>
      </c>
      <c r="P82">
        <v>27</v>
      </c>
      <c r="Q82" s="8">
        <v>0.04</v>
      </c>
    </row>
    <row r="83" spans="1:17" x14ac:dyDescent="0.25">
      <c r="A83">
        <v>2023</v>
      </c>
      <c r="B83" t="s">
        <v>20</v>
      </c>
      <c r="C83" t="s">
        <v>31</v>
      </c>
      <c r="D83" t="s">
        <v>13</v>
      </c>
      <c r="E83">
        <v>1360</v>
      </c>
      <c r="F83" t="s">
        <v>22</v>
      </c>
      <c r="G83">
        <f>SUM(E83:E85)</f>
        <v>1461</v>
      </c>
      <c r="H83" s="5">
        <f>IFERROR(E83/(E83+E85),0)</f>
        <v>0.94510076441973589</v>
      </c>
      <c r="I83" s="5">
        <f>IFERROR((E83+E84)/(G83),0)</f>
        <v>0.94592744695414099</v>
      </c>
      <c r="J83" s="5">
        <v>0.9</v>
      </c>
      <c r="K83" t="s">
        <v>19</v>
      </c>
      <c r="L83" t="s">
        <v>44</v>
      </c>
      <c r="M83" t="str">
        <f>IF(K83="Y",(E83+E85) &amp; " of " &amp; G83,E83 &amp; " of " &amp; G83)</f>
        <v>1439 of 1461</v>
      </c>
      <c r="N83" s="1">
        <v>45199</v>
      </c>
      <c r="O83" s="5">
        <f t="shared" si="4"/>
        <v>0.9308692676249144</v>
      </c>
      <c r="P83">
        <v>1615</v>
      </c>
      <c r="Q83" s="8">
        <v>-0.1</v>
      </c>
    </row>
    <row r="84" spans="1:17" x14ac:dyDescent="0.25">
      <c r="A84">
        <v>2023</v>
      </c>
      <c r="B84" t="s">
        <v>20</v>
      </c>
      <c r="C84" t="s">
        <v>31</v>
      </c>
      <c r="D84" t="s">
        <v>16</v>
      </c>
      <c r="E84">
        <v>22</v>
      </c>
      <c r="F84" t="s">
        <v>22</v>
      </c>
      <c r="G84">
        <f>SUM(E83:E85)</f>
        <v>1461</v>
      </c>
      <c r="H84" s="5">
        <f>IFERROR(E83/(E83+E85),0)</f>
        <v>0.94510076441973589</v>
      </c>
      <c r="I84" s="5">
        <f>IFERROR((E83+E84)/(G83),0)</f>
        <v>0.94592744695414099</v>
      </c>
      <c r="J84" s="5">
        <v>0.9</v>
      </c>
      <c r="K84" t="s">
        <v>19</v>
      </c>
      <c r="L84" t="s">
        <v>44</v>
      </c>
      <c r="M84" t="str">
        <f>IF(K83="Y",(E83+E85) &amp; " of " &amp; G83,E83 &amp; " of " &amp; G83)</f>
        <v>1439 of 1461</v>
      </c>
      <c r="N84" s="1">
        <v>45199</v>
      </c>
      <c r="O84" s="5">
        <f t="shared" si="4"/>
        <v>1.5058179329226557E-2</v>
      </c>
      <c r="P84">
        <v>1615</v>
      </c>
      <c r="Q84" s="8">
        <v>-0.1</v>
      </c>
    </row>
    <row r="85" spans="1:17" x14ac:dyDescent="0.25">
      <c r="A85">
        <v>2023</v>
      </c>
      <c r="B85" t="s">
        <v>20</v>
      </c>
      <c r="C85" t="s">
        <v>31</v>
      </c>
      <c r="D85" t="s">
        <v>17</v>
      </c>
      <c r="E85">
        <v>79</v>
      </c>
      <c r="F85" t="s">
        <v>22</v>
      </c>
      <c r="G85">
        <f>SUM(E83:E85)</f>
        <v>1461</v>
      </c>
      <c r="H85" s="5">
        <f>IFERROR(E83/(E83+E85),0)</f>
        <v>0.94510076441973589</v>
      </c>
      <c r="I85" s="5">
        <f>IFERROR((E83+E84)/(G83),0)</f>
        <v>0.94592744695414099</v>
      </c>
      <c r="J85" s="5">
        <v>0.9</v>
      </c>
      <c r="K85" t="s">
        <v>19</v>
      </c>
      <c r="L85" t="s">
        <v>44</v>
      </c>
      <c r="M85" t="str">
        <f>IF(K83="Y",(E83+E85) &amp; " of " &amp; G83,E83 &amp; " of " &amp; G83)</f>
        <v>1439 of 1461</v>
      </c>
      <c r="N85" s="1">
        <v>45199</v>
      </c>
      <c r="O85" s="5">
        <f t="shared" si="4"/>
        <v>5.4072553045859E-2</v>
      </c>
      <c r="P85">
        <v>1615</v>
      </c>
      <c r="Q85" s="8">
        <v>-0.1</v>
      </c>
    </row>
    <row r="86" spans="1:17" x14ac:dyDescent="0.25">
      <c r="A86">
        <v>2023</v>
      </c>
      <c r="B86" t="s">
        <v>20</v>
      </c>
      <c r="C86" t="s">
        <v>33</v>
      </c>
      <c r="D86" t="s">
        <v>13</v>
      </c>
      <c r="E86">
        <v>442</v>
      </c>
      <c r="F86" t="s">
        <v>25</v>
      </c>
      <c r="G86">
        <f>SUM(E86:E88)</f>
        <v>574</v>
      </c>
      <c r="H86" s="5">
        <f>IFERROR(E86/(E86+E88),0)</f>
        <v>0.82309124767225328</v>
      </c>
      <c r="I86" s="5">
        <f>IFERROR((E86+E87)/(G86),0)</f>
        <v>0.83449477351916379</v>
      </c>
      <c r="J86" s="5">
        <v>0.9</v>
      </c>
      <c r="K86" t="s">
        <v>19</v>
      </c>
      <c r="L86" t="s">
        <v>34</v>
      </c>
      <c r="M86" t="str">
        <f>IF(K86="Y",(E86+E88) &amp; " of " &amp; G86,E86 &amp; " of " &amp; G86)</f>
        <v>537 of 574</v>
      </c>
      <c r="N86" s="1">
        <v>45199</v>
      </c>
      <c r="O86" s="5">
        <f t="shared" si="4"/>
        <v>0.77003484320557491</v>
      </c>
      <c r="P86">
        <v>668</v>
      </c>
      <c r="Q86" s="8">
        <v>-0.14000000000000001</v>
      </c>
    </row>
    <row r="87" spans="1:17" x14ac:dyDescent="0.25">
      <c r="A87">
        <v>2023</v>
      </c>
      <c r="B87" t="s">
        <v>20</v>
      </c>
      <c r="C87" t="s">
        <v>33</v>
      </c>
      <c r="D87" t="s">
        <v>16</v>
      </c>
      <c r="E87">
        <v>37</v>
      </c>
      <c r="F87" t="s">
        <v>25</v>
      </c>
      <c r="G87">
        <f>SUM(E86:E88)</f>
        <v>574</v>
      </c>
      <c r="H87" s="5">
        <f>IFERROR(E86/(E86+E88),0)</f>
        <v>0.82309124767225328</v>
      </c>
      <c r="I87" s="5">
        <f>IFERROR((E86+E87)/(G86),0)</f>
        <v>0.83449477351916379</v>
      </c>
      <c r="J87" s="5">
        <v>0.9</v>
      </c>
      <c r="K87" t="s">
        <v>19</v>
      </c>
      <c r="L87" t="s">
        <v>34</v>
      </c>
      <c r="M87" t="str">
        <f>IF(K86="Y",(E86+E88) &amp; " of " &amp; G86,E86 &amp; " of " &amp; G86)</f>
        <v>537 of 574</v>
      </c>
      <c r="N87" s="1">
        <v>45199</v>
      </c>
      <c r="O87" s="5">
        <f t="shared" si="4"/>
        <v>6.4459930313588848E-2</v>
      </c>
      <c r="P87">
        <v>668</v>
      </c>
      <c r="Q87" s="8">
        <v>-0.14000000000000001</v>
      </c>
    </row>
    <row r="88" spans="1:17" x14ac:dyDescent="0.25">
      <c r="A88">
        <v>2023</v>
      </c>
      <c r="B88" t="s">
        <v>20</v>
      </c>
      <c r="C88" t="s">
        <v>33</v>
      </c>
      <c r="D88" t="s">
        <v>17</v>
      </c>
      <c r="E88">
        <v>95</v>
      </c>
      <c r="F88" t="s">
        <v>25</v>
      </c>
      <c r="G88">
        <f>SUM(E86:E88)</f>
        <v>574</v>
      </c>
      <c r="H88" s="5">
        <f>IFERROR(E86/(E86+E88),0)</f>
        <v>0.82309124767225328</v>
      </c>
      <c r="I88" s="5">
        <f>IFERROR((E86+E87)/(G86),0)</f>
        <v>0.83449477351916379</v>
      </c>
      <c r="J88" s="5">
        <v>0.9</v>
      </c>
      <c r="K88" t="s">
        <v>19</v>
      </c>
      <c r="L88" t="s">
        <v>34</v>
      </c>
      <c r="M88" t="str">
        <f>IF(K86="Y",(E86+E88) &amp; " of " &amp; G86,E86 &amp; " of " &amp; G86)</f>
        <v>537 of 574</v>
      </c>
      <c r="N88" s="1">
        <v>45199</v>
      </c>
      <c r="O88" s="5">
        <f t="shared" si="4"/>
        <v>0.16550522648083624</v>
      </c>
      <c r="P88">
        <v>668</v>
      </c>
      <c r="Q88" s="8">
        <v>-0.14000000000000001</v>
      </c>
    </row>
    <row r="89" spans="1:17" x14ac:dyDescent="0.25">
      <c r="A89">
        <v>2023</v>
      </c>
      <c r="B89" t="s">
        <v>20</v>
      </c>
      <c r="C89" t="s">
        <v>37</v>
      </c>
      <c r="D89" t="s">
        <v>13</v>
      </c>
      <c r="E89">
        <v>540</v>
      </c>
      <c r="F89" t="s">
        <v>25</v>
      </c>
      <c r="G89">
        <f>SUM(E89:E91)</f>
        <v>793</v>
      </c>
      <c r="H89" s="5">
        <f>IFERROR(E89/(E89+E91),0)</f>
        <v>0.82695252679938747</v>
      </c>
      <c r="I89" s="5">
        <f>IFERROR((E89+E90)/(G89),0)</f>
        <v>0.85750315258511978</v>
      </c>
      <c r="J89" s="5">
        <v>0.9</v>
      </c>
      <c r="K89" t="s">
        <v>19</v>
      </c>
      <c r="L89" t="s">
        <v>34</v>
      </c>
      <c r="M89" t="str">
        <f>IF(K89="Y",(E89+E91) &amp; " of " &amp; G89,E89 &amp; " of " &amp; G89)</f>
        <v>653 of 793</v>
      </c>
      <c r="N89" s="1">
        <v>45199</v>
      </c>
      <c r="O89" s="5">
        <f t="shared" si="4"/>
        <v>0.68095838587641866</v>
      </c>
      <c r="P89">
        <v>842</v>
      </c>
      <c r="Q89" s="8">
        <v>-0.06</v>
      </c>
    </row>
    <row r="90" spans="1:17" x14ac:dyDescent="0.25">
      <c r="A90">
        <v>2023</v>
      </c>
      <c r="B90" t="s">
        <v>20</v>
      </c>
      <c r="C90" t="s">
        <v>37</v>
      </c>
      <c r="D90" t="s">
        <v>16</v>
      </c>
      <c r="E90">
        <v>140</v>
      </c>
      <c r="F90" t="s">
        <v>25</v>
      </c>
      <c r="G90">
        <f>SUM(E89:E91)</f>
        <v>793</v>
      </c>
      <c r="H90" s="5">
        <f>IFERROR(E89/(E89+E91),0)</f>
        <v>0.82695252679938747</v>
      </c>
      <c r="I90" s="5">
        <f>IFERROR((E89+E90)/(G89),0)</f>
        <v>0.85750315258511978</v>
      </c>
      <c r="J90" s="5">
        <v>0.9</v>
      </c>
      <c r="K90" t="s">
        <v>19</v>
      </c>
      <c r="L90" t="s">
        <v>34</v>
      </c>
      <c r="M90" t="str">
        <f>IF(K89="Y",(E89+E91) &amp; " of " &amp; G89,E89 &amp; " of " &amp; G89)</f>
        <v>653 of 793</v>
      </c>
      <c r="N90" s="1">
        <v>45199</v>
      </c>
      <c r="O90" s="5">
        <f t="shared" si="4"/>
        <v>0.17654476670870115</v>
      </c>
      <c r="P90">
        <v>842</v>
      </c>
      <c r="Q90" s="8">
        <v>-0.06</v>
      </c>
    </row>
    <row r="91" spans="1:17" x14ac:dyDescent="0.25">
      <c r="A91">
        <v>2023</v>
      </c>
      <c r="B91" t="s">
        <v>20</v>
      </c>
      <c r="C91" t="s">
        <v>37</v>
      </c>
      <c r="D91" t="s">
        <v>17</v>
      </c>
      <c r="E91">
        <v>113</v>
      </c>
      <c r="F91" t="s">
        <v>25</v>
      </c>
      <c r="G91">
        <f>SUM(E89:E91)</f>
        <v>793</v>
      </c>
      <c r="H91" s="5">
        <f>IFERROR(E89/(E89+E91),0)</f>
        <v>0.82695252679938747</v>
      </c>
      <c r="I91" s="5">
        <f>IFERROR((E89+E90)/(G89),0)</f>
        <v>0.85750315258511978</v>
      </c>
      <c r="J91" s="5">
        <v>0.9</v>
      </c>
      <c r="K91" t="s">
        <v>19</v>
      </c>
      <c r="L91" t="s">
        <v>34</v>
      </c>
      <c r="M91" t="str">
        <f>IF(K89="Y",(E89+E91) &amp; " of " &amp; G89,E89 &amp; " of " &amp; G89)</f>
        <v>653 of 793</v>
      </c>
      <c r="N91" s="1">
        <v>45199</v>
      </c>
      <c r="O91" s="5">
        <f t="shared" si="4"/>
        <v>0.1424968474148802</v>
      </c>
      <c r="P91">
        <v>842</v>
      </c>
      <c r="Q91" s="8">
        <v>-0.06</v>
      </c>
    </row>
    <row r="92" spans="1:17" x14ac:dyDescent="0.25">
      <c r="A92">
        <v>2023</v>
      </c>
      <c r="B92" t="s">
        <v>20</v>
      </c>
      <c r="C92" t="s">
        <v>50</v>
      </c>
      <c r="D92" t="s">
        <v>13</v>
      </c>
      <c r="E92">
        <v>328</v>
      </c>
      <c r="F92" t="s">
        <v>21</v>
      </c>
      <c r="G92">
        <f>SUM(E92:E94)</f>
        <v>371</v>
      </c>
      <c r="H92" s="5">
        <f>IFERROR(E92/(E92+E94),0)</f>
        <v>0.89373297002724794</v>
      </c>
      <c r="I92" s="5">
        <f>IFERROR((E92+E93)/(G92),0)</f>
        <v>0.89487870619946097</v>
      </c>
      <c r="J92" s="5">
        <v>0.9</v>
      </c>
      <c r="K92" t="s">
        <v>19</v>
      </c>
      <c r="L92" t="s">
        <v>34</v>
      </c>
      <c r="M92" t="str">
        <f>IF(K92="Y",(E92+E94) &amp; " of " &amp; G92,E92 &amp; " of " &amp; G92)</f>
        <v>367 of 371</v>
      </c>
      <c r="N92" s="1">
        <v>45199</v>
      </c>
      <c r="O92" s="5">
        <f t="shared" si="4"/>
        <v>0.88409703504043125</v>
      </c>
      <c r="P92" s="7" t="s">
        <v>48</v>
      </c>
      <c r="Q92" s="7" t="s">
        <v>48</v>
      </c>
    </row>
    <row r="93" spans="1:17" x14ac:dyDescent="0.25">
      <c r="A93">
        <v>2023</v>
      </c>
      <c r="B93" t="s">
        <v>20</v>
      </c>
      <c r="C93" t="s">
        <v>50</v>
      </c>
      <c r="D93" t="s">
        <v>16</v>
      </c>
      <c r="E93">
        <v>4</v>
      </c>
      <c r="F93" t="s">
        <v>21</v>
      </c>
      <c r="G93">
        <f>SUM(E92:E94)</f>
        <v>371</v>
      </c>
      <c r="H93" s="5">
        <f>IFERROR(E92/(E92+E94),0)</f>
        <v>0.89373297002724794</v>
      </c>
      <c r="I93" s="5">
        <f>IFERROR((E92+E93)/(G92),0)</f>
        <v>0.89487870619946097</v>
      </c>
      <c r="J93" s="5">
        <v>0.9</v>
      </c>
      <c r="K93" t="s">
        <v>19</v>
      </c>
      <c r="L93" t="s">
        <v>34</v>
      </c>
      <c r="M93" t="str">
        <f>IF(K92="Y",(E92+E94) &amp; " of " &amp; G92,E92 &amp; " of " &amp; G92)</f>
        <v>367 of 371</v>
      </c>
      <c r="N93" s="1">
        <v>45199</v>
      </c>
      <c r="O93" s="5">
        <f t="shared" si="4"/>
        <v>1.078167115902965E-2</v>
      </c>
      <c r="P93" s="7" t="s">
        <v>48</v>
      </c>
      <c r="Q93" s="7" t="s">
        <v>48</v>
      </c>
    </row>
    <row r="94" spans="1:17" x14ac:dyDescent="0.25">
      <c r="A94">
        <v>2023</v>
      </c>
      <c r="B94" t="s">
        <v>20</v>
      </c>
      <c r="C94" t="s">
        <v>50</v>
      </c>
      <c r="D94" t="s">
        <v>17</v>
      </c>
      <c r="E94">
        <v>39</v>
      </c>
      <c r="F94" t="s">
        <v>21</v>
      </c>
      <c r="G94">
        <f>SUM(E92:E94)</f>
        <v>371</v>
      </c>
      <c r="H94" s="5">
        <f>IFERROR(E92/(E92+E94),0)</f>
        <v>0.89373297002724794</v>
      </c>
      <c r="I94" s="5">
        <f>IFERROR((E92+E93)/(G92),0)</f>
        <v>0.89487870619946097</v>
      </c>
      <c r="J94" s="5">
        <v>0.9</v>
      </c>
      <c r="K94" t="s">
        <v>19</v>
      </c>
      <c r="L94" t="s">
        <v>34</v>
      </c>
      <c r="M94" t="str">
        <f>IF(K92="Y",(E92+E94) &amp; " of " &amp; G92,E92 &amp; " of " &amp; G92)</f>
        <v>367 of 371</v>
      </c>
      <c r="N94" s="1">
        <v>45199</v>
      </c>
      <c r="O94" s="5">
        <f t="shared" si="4"/>
        <v>0.10512129380053908</v>
      </c>
      <c r="P94" s="7" t="s">
        <v>48</v>
      </c>
      <c r="Q94" s="7" t="s">
        <v>48</v>
      </c>
    </row>
    <row r="95" spans="1:17" x14ac:dyDescent="0.25">
      <c r="A95">
        <v>2023</v>
      </c>
      <c r="B95" t="s">
        <v>20</v>
      </c>
      <c r="C95" t="s">
        <v>51</v>
      </c>
      <c r="D95" t="s">
        <v>13</v>
      </c>
      <c r="E95">
        <v>68</v>
      </c>
      <c r="F95" t="s">
        <v>45</v>
      </c>
      <c r="G95">
        <f>SUM(E95:E97)</f>
        <v>84</v>
      </c>
      <c r="H95" s="5">
        <f>IFERROR(E95/(E95+E97),0)</f>
        <v>0.83950617283950613</v>
      </c>
      <c r="I95" s="5">
        <f>IFERROR((E95+E96)/(G95),0)</f>
        <v>0.84523809523809523</v>
      </c>
      <c r="J95" s="5">
        <v>0.5</v>
      </c>
      <c r="K95" t="s">
        <v>19</v>
      </c>
      <c r="L95" t="s">
        <v>44</v>
      </c>
      <c r="M95" t="str">
        <f>IF(K95="Y",(E95+E97) &amp; " of " &amp; G95,E95 &amp; " of " &amp; G95)</f>
        <v>81 of 84</v>
      </c>
      <c r="N95" s="1">
        <v>45199</v>
      </c>
      <c r="O95" s="5">
        <f t="shared" ref="O95:O109" si="5">IFERROR(E95/G95,0)</f>
        <v>0.80952380952380953</v>
      </c>
      <c r="P95" s="7" t="s">
        <v>48</v>
      </c>
      <c r="Q95" s="7" t="s">
        <v>48</v>
      </c>
    </row>
    <row r="96" spans="1:17" x14ac:dyDescent="0.25">
      <c r="A96">
        <v>2023</v>
      </c>
      <c r="B96" t="s">
        <v>20</v>
      </c>
      <c r="C96" t="s">
        <v>51</v>
      </c>
      <c r="D96" t="s">
        <v>16</v>
      </c>
      <c r="E96">
        <v>3</v>
      </c>
      <c r="F96" t="s">
        <v>45</v>
      </c>
      <c r="G96">
        <f>SUM(E95:E97)</f>
        <v>84</v>
      </c>
      <c r="H96" s="5">
        <f>IFERROR(E95/(E95+E97),0)</f>
        <v>0.83950617283950613</v>
      </c>
      <c r="I96" s="5">
        <f>IFERROR((E95+E96)/(G95),0)</f>
        <v>0.84523809523809523</v>
      </c>
      <c r="J96" s="5">
        <v>0.5</v>
      </c>
      <c r="K96" t="s">
        <v>19</v>
      </c>
      <c r="L96" t="s">
        <v>44</v>
      </c>
      <c r="M96" t="str">
        <f>IF(K95="Y",(E95+E97) &amp; " of " &amp; G95,E95 &amp; " of " &amp; G95)</f>
        <v>81 of 84</v>
      </c>
      <c r="N96" s="1">
        <v>45199</v>
      </c>
      <c r="O96" s="5">
        <f t="shared" si="5"/>
        <v>3.5714285714285712E-2</v>
      </c>
      <c r="P96" s="7" t="s">
        <v>48</v>
      </c>
      <c r="Q96" s="7" t="s">
        <v>48</v>
      </c>
    </row>
    <row r="97" spans="1:17" x14ac:dyDescent="0.25">
      <c r="A97">
        <v>2023</v>
      </c>
      <c r="B97" t="s">
        <v>20</v>
      </c>
      <c r="C97" t="s">
        <v>51</v>
      </c>
      <c r="D97" t="s">
        <v>17</v>
      </c>
      <c r="E97">
        <v>13</v>
      </c>
      <c r="F97" t="s">
        <v>45</v>
      </c>
      <c r="G97">
        <f>SUM(E95:E97)</f>
        <v>84</v>
      </c>
      <c r="H97" s="5">
        <f>IFERROR(E95/(E95+E97),0)</f>
        <v>0.83950617283950613</v>
      </c>
      <c r="I97" s="5">
        <f>IFERROR((E95+E96)/(G95),0)</f>
        <v>0.84523809523809523</v>
      </c>
      <c r="J97" s="5">
        <v>0.5</v>
      </c>
      <c r="K97" t="s">
        <v>19</v>
      </c>
      <c r="L97" t="s">
        <v>44</v>
      </c>
      <c r="M97" t="str">
        <f>IF(K95="Y",(E95+E97) &amp; " of " &amp; G95,E95 &amp; " of " &amp; G95)</f>
        <v>81 of 84</v>
      </c>
      <c r="N97" s="1">
        <v>45199</v>
      </c>
      <c r="O97" s="5">
        <f t="shared" si="5"/>
        <v>0.15476190476190477</v>
      </c>
      <c r="P97" s="7" t="s">
        <v>48</v>
      </c>
      <c r="Q97" s="7" t="s">
        <v>48</v>
      </c>
    </row>
    <row r="98" spans="1:17" x14ac:dyDescent="0.25">
      <c r="A98">
        <v>2023</v>
      </c>
      <c r="B98" t="s">
        <v>20</v>
      </c>
      <c r="C98" t="s">
        <v>52</v>
      </c>
      <c r="D98" t="s">
        <v>13</v>
      </c>
      <c r="E98">
        <v>185</v>
      </c>
      <c r="F98" t="s">
        <v>45</v>
      </c>
      <c r="G98">
        <f>SUM(E98:E100)</f>
        <v>261</v>
      </c>
      <c r="H98" s="5">
        <f>IFERROR(E98/(E98+E100),0)</f>
        <v>0.87264150943396224</v>
      </c>
      <c r="I98" s="5">
        <f>IFERROR((E98+E99)/(G98),0)</f>
        <v>0.89655172413793105</v>
      </c>
      <c r="J98" s="5">
        <v>0.5</v>
      </c>
      <c r="K98" t="s">
        <v>19</v>
      </c>
      <c r="L98" t="s">
        <v>44</v>
      </c>
      <c r="M98" t="str">
        <f>IF(K98="Y",(E98+E100) &amp; " of " &amp; G98,E98 &amp; " of " &amp; G98)</f>
        <v>212 of 261</v>
      </c>
      <c r="N98" s="1">
        <v>45199</v>
      </c>
      <c r="O98" s="5">
        <f t="shared" si="5"/>
        <v>0.70881226053639845</v>
      </c>
      <c r="P98" s="7" t="s">
        <v>48</v>
      </c>
      <c r="Q98" s="7" t="s">
        <v>48</v>
      </c>
    </row>
    <row r="99" spans="1:17" x14ac:dyDescent="0.25">
      <c r="A99">
        <v>2023</v>
      </c>
      <c r="B99" t="s">
        <v>20</v>
      </c>
      <c r="C99" t="s">
        <v>52</v>
      </c>
      <c r="D99" t="s">
        <v>16</v>
      </c>
      <c r="E99">
        <v>49</v>
      </c>
      <c r="F99" t="s">
        <v>45</v>
      </c>
      <c r="G99">
        <f>SUM(E98:E100)</f>
        <v>261</v>
      </c>
      <c r="H99" s="5">
        <f>IFERROR(E98/(E98+E100),0)</f>
        <v>0.87264150943396224</v>
      </c>
      <c r="I99" s="5">
        <f>IFERROR((E98+E99)/(G98),0)</f>
        <v>0.89655172413793105</v>
      </c>
      <c r="J99" s="5">
        <v>0.5</v>
      </c>
      <c r="K99" t="s">
        <v>19</v>
      </c>
      <c r="L99" t="s">
        <v>44</v>
      </c>
      <c r="M99" t="str">
        <f>IF(K98="Y",(E98+E100) &amp; " of " &amp; G98,E98 &amp; " of " &amp; G98)</f>
        <v>212 of 261</v>
      </c>
      <c r="N99" s="1">
        <v>45199</v>
      </c>
      <c r="O99" s="5">
        <f t="shared" si="5"/>
        <v>0.18773946360153257</v>
      </c>
      <c r="P99" s="7" t="s">
        <v>48</v>
      </c>
      <c r="Q99" s="7" t="s">
        <v>48</v>
      </c>
    </row>
    <row r="100" spans="1:17" x14ac:dyDescent="0.25">
      <c r="A100">
        <v>2023</v>
      </c>
      <c r="B100" t="s">
        <v>20</v>
      </c>
      <c r="C100" t="s">
        <v>52</v>
      </c>
      <c r="D100" t="s">
        <v>17</v>
      </c>
      <c r="E100">
        <v>27</v>
      </c>
      <c r="F100" t="s">
        <v>45</v>
      </c>
      <c r="G100">
        <f>SUM(E98:E100)</f>
        <v>261</v>
      </c>
      <c r="H100" s="5">
        <f>IFERROR(E98/(E98+E100),0)</f>
        <v>0.87264150943396224</v>
      </c>
      <c r="I100" s="5">
        <f>IFERROR((E98+E99)/(G98),0)</f>
        <v>0.89655172413793105</v>
      </c>
      <c r="J100" s="5">
        <v>0.5</v>
      </c>
      <c r="K100" t="s">
        <v>19</v>
      </c>
      <c r="L100" t="s">
        <v>44</v>
      </c>
      <c r="M100" t="str">
        <f>IF(K98="Y",(E98+E100) &amp; " of " &amp; G98,E98 &amp; " of " &amp; G98)</f>
        <v>212 of 261</v>
      </c>
      <c r="N100" s="1">
        <v>45199</v>
      </c>
      <c r="O100" s="5">
        <f t="shared" si="5"/>
        <v>0.10344827586206896</v>
      </c>
      <c r="P100" s="7" t="s">
        <v>48</v>
      </c>
      <c r="Q100" s="7" t="s">
        <v>48</v>
      </c>
    </row>
    <row r="101" spans="1:17" x14ac:dyDescent="0.25">
      <c r="A101">
        <v>2023</v>
      </c>
      <c r="B101" t="s">
        <v>20</v>
      </c>
      <c r="C101" t="s">
        <v>53</v>
      </c>
      <c r="D101" t="s">
        <v>13</v>
      </c>
      <c r="E101">
        <v>100</v>
      </c>
      <c r="F101" t="s">
        <v>22</v>
      </c>
      <c r="G101">
        <f>SUM(E101:E103)</f>
        <v>111</v>
      </c>
      <c r="H101" s="5">
        <f>IFERROR(E101/(E101+E103),0)</f>
        <v>0.94339622641509435</v>
      </c>
      <c r="I101" s="5">
        <f>IFERROR((E101+E102)/(G101),0)</f>
        <v>0.94594594594594594</v>
      </c>
      <c r="J101" s="5">
        <v>0.9</v>
      </c>
      <c r="K101" t="s">
        <v>19</v>
      </c>
      <c r="L101" t="s">
        <v>44</v>
      </c>
      <c r="M101" t="str">
        <f>IF(K101="Y",(E101+E103) &amp; " of " &amp; G101,E101 &amp; " of " &amp; G101)</f>
        <v>106 of 111</v>
      </c>
      <c r="N101" s="1">
        <v>45199</v>
      </c>
      <c r="O101" s="5">
        <f t="shared" si="5"/>
        <v>0.90090090090090091</v>
      </c>
      <c r="P101" s="7" t="s">
        <v>48</v>
      </c>
      <c r="Q101" s="7" t="s">
        <v>48</v>
      </c>
    </row>
    <row r="102" spans="1:17" x14ac:dyDescent="0.25">
      <c r="A102">
        <v>2023</v>
      </c>
      <c r="B102" t="s">
        <v>20</v>
      </c>
      <c r="C102" t="s">
        <v>53</v>
      </c>
      <c r="D102" t="s">
        <v>16</v>
      </c>
      <c r="E102">
        <v>5</v>
      </c>
      <c r="F102" t="s">
        <v>22</v>
      </c>
      <c r="G102">
        <f>SUM(E101:E103)</f>
        <v>111</v>
      </c>
      <c r="H102" s="5">
        <f>IFERROR(E101/(E101+E103),0)</f>
        <v>0.94339622641509435</v>
      </c>
      <c r="I102" s="5">
        <f>IFERROR((E101+E102)/(G101),0)</f>
        <v>0.94594594594594594</v>
      </c>
      <c r="J102" s="5">
        <v>0.9</v>
      </c>
      <c r="K102" t="s">
        <v>19</v>
      </c>
      <c r="L102" t="s">
        <v>44</v>
      </c>
      <c r="M102" t="str">
        <f>IF(K101="Y",(E101+E103) &amp; " of " &amp; G101,E101 &amp; " of " &amp; G101)</f>
        <v>106 of 111</v>
      </c>
      <c r="N102" s="1">
        <v>45199</v>
      </c>
      <c r="O102" s="5">
        <f t="shared" si="5"/>
        <v>4.5045045045045043E-2</v>
      </c>
      <c r="P102" s="7" t="s">
        <v>48</v>
      </c>
      <c r="Q102" s="7" t="s">
        <v>48</v>
      </c>
    </row>
    <row r="103" spans="1:17" x14ac:dyDescent="0.25">
      <c r="A103">
        <v>2023</v>
      </c>
      <c r="B103" t="s">
        <v>20</v>
      </c>
      <c r="C103" t="s">
        <v>53</v>
      </c>
      <c r="D103" t="s">
        <v>17</v>
      </c>
      <c r="E103">
        <v>6</v>
      </c>
      <c r="F103" t="s">
        <v>22</v>
      </c>
      <c r="G103">
        <f>SUM(E101:E103)</f>
        <v>111</v>
      </c>
      <c r="H103" s="5">
        <f>IFERROR(E101/(E101+E103),0)</f>
        <v>0.94339622641509435</v>
      </c>
      <c r="I103" s="5">
        <f>IFERROR((E101+E102)/(G101),0)</f>
        <v>0.94594594594594594</v>
      </c>
      <c r="J103" s="5">
        <v>0.9</v>
      </c>
      <c r="K103" t="s">
        <v>19</v>
      </c>
      <c r="L103" t="s">
        <v>44</v>
      </c>
      <c r="M103" t="str">
        <f>IF(K101="Y",(E101+E103) &amp; " of " &amp; G101,E101 &amp; " of " &amp; G101)</f>
        <v>106 of 111</v>
      </c>
      <c r="N103" s="1">
        <v>45199</v>
      </c>
      <c r="O103" s="5">
        <f t="shared" si="5"/>
        <v>5.4054054054054057E-2</v>
      </c>
      <c r="P103" s="7" t="s">
        <v>48</v>
      </c>
      <c r="Q103" s="7" t="s">
        <v>48</v>
      </c>
    </row>
    <row r="104" spans="1:17" x14ac:dyDescent="0.25">
      <c r="A104">
        <v>2023</v>
      </c>
      <c r="B104" t="s">
        <v>20</v>
      </c>
      <c r="C104" t="s">
        <v>54</v>
      </c>
      <c r="D104" t="s">
        <v>13</v>
      </c>
      <c r="E104">
        <v>17</v>
      </c>
      <c r="F104" t="s">
        <v>25</v>
      </c>
      <c r="G104">
        <f>SUM(E104:E106)</f>
        <v>20</v>
      </c>
      <c r="H104" s="5">
        <f>IFERROR(E104/(E104+E106),0)</f>
        <v>0.85</v>
      </c>
      <c r="I104" s="5">
        <f>IFERROR((E104+E105)/(G104),0)</f>
        <v>0.85</v>
      </c>
      <c r="J104" s="5">
        <v>0.5</v>
      </c>
      <c r="K104" t="s">
        <v>19</v>
      </c>
      <c r="L104" t="s">
        <v>44</v>
      </c>
      <c r="M104" t="str">
        <f>IF(K104="Y",(E104+E106) &amp; " of " &amp; G104,E104 &amp; " of " &amp; G104)</f>
        <v>20 of 20</v>
      </c>
      <c r="N104" s="1">
        <v>45199</v>
      </c>
      <c r="O104" s="5">
        <f t="shared" si="5"/>
        <v>0.85</v>
      </c>
      <c r="P104" s="7" t="s">
        <v>48</v>
      </c>
      <c r="Q104" s="7" t="s">
        <v>48</v>
      </c>
    </row>
    <row r="105" spans="1:17" x14ac:dyDescent="0.25">
      <c r="A105">
        <v>2023</v>
      </c>
      <c r="B105" t="s">
        <v>20</v>
      </c>
      <c r="C105" t="s">
        <v>54</v>
      </c>
      <c r="D105" t="s">
        <v>16</v>
      </c>
      <c r="E105">
        <v>0</v>
      </c>
      <c r="F105" t="s">
        <v>25</v>
      </c>
      <c r="G105">
        <f>SUM(E104:E106)</f>
        <v>20</v>
      </c>
      <c r="H105" s="5">
        <f>IFERROR(E104/(E104+E106),0)</f>
        <v>0.85</v>
      </c>
      <c r="I105" s="5">
        <f>IFERROR((E104+E105)/(G104),0)</f>
        <v>0.85</v>
      </c>
      <c r="J105" s="5">
        <v>0.5</v>
      </c>
      <c r="K105" t="s">
        <v>19</v>
      </c>
      <c r="L105" t="s">
        <v>44</v>
      </c>
      <c r="M105" t="str">
        <f>IF(K104="Y",(E104+E106) &amp; " of " &amp; G104,E104 &amp; " of " &amp; G104)</f>
        <v>20 of 20</v>
      </c>
      <c r="N105" s="1">
        <v>45199</v>
      </c>
      <c r="O105" s="5">
        <f t="shared" si="5"/>
        <v>0</v>
      </c>
      <c r="P105" s="7" t="s">
        <v>48</v>
      </c>
      <c r="Q105" s="7" t="s">
        <v>48</v>
      </c>
    </row>
    <row r="106" spans="1:17" x14ac:dyDescent="0.25">
      <c r="A106">
        <v>2023</v>
      </c>
      <c r="B106" t="s">
        <v>20</v>
      </c>
      <c r="C106" t="s">
        <v>54</v>
      </c>
      <c r="D106" t="s">
        <v>17</v>
      </c>
      <c r="E106">
        <v>3</v>
      </c>
      <c r="F106" t="s">
        <v>25</v>
      </c>
      <c r="G106">
        <f>SUM(E104:E106)</f>
        <v>20</v>
      </c>
      <c r="H106" s="5">
        <f>IFERROR(E104/(E104+E106),0)</f>
        <v>0.85</v>
      </c>
      <c r="I106" s="5">
        <f>IFERROR((E104+E105)/(G104),0)</f>
        <v>0.85</v>
      </c>
      <c r="J106" s="5">
        <v>0.5</v>
      </c>
      <c r="K106" t="s">
        <v>19</v>
      </c>
      <c r="L106" t="s">
        <v>44</v>
      </c>
      <c r="M106" t="str">
        <f>IF(K104="Y",(E104+E106) &amp; " of " &amp; G104,E104 &amp; " of " &amp; G104)</f>
        <v>20 of 20</v>
      </c>
      <c r="N106" s="1">
        <v>45199</v>
      </c>
      <c r="O106" s="5">
        <f t="shared" si="5"/>
        <v>0.15</v>
      </c>
      <c r="P106" s="7" t="s">
        <v>48</v>
      </c>
      <c r="Q106" s="7" t="s">
        <v>48</v>
      </c>
    </row>
    <row r="107" spans="1:17" x14ac:dyDescent="0.25">
      <c r="A107">
        <v>2023</v>
      </c>
      <c r="B107" t="s">
        <v>20</v>
      </c>
      <c r="C107" t="s">
        <v>55</v>
      </c>
      <c r="D107" t="s">
        <v>13</v>
      </c>
      <c r="E107">
        <v>21</v>
      </c>
      <c r="F107" t="s">
        <v>25</v>
      </c>
      <c r="G107">
        <f>SUM(E107:E109)</f>
        <v>28</v>
      </c>
      <c r="H107" s="5">
        <f>IFERROR(E107/(E107+E109),0)</f>
        <v>0.91304347826086951</v>
      </c>
      <c r="I107" s="5">
        <f>IFERROR((E107+E108)/(G107),0)</f>
        <v>0.9285714285714286</v>
      </c>
      <c r="J107" s="5">
        <v>0.5</v>
      </c>
      <c r="K107" t="s">
        <v>19</v>
      </c>
      <c r="L107" t="s">
        <v>44</v>
      </c>
      <c r="M107" t="str">
        <f>IF(K107="Y",(E107+E109) &amp; " of " &amp; G107,E107 &amp; " of " &amp; G107)</f>
        <v>23 of 28</v>
      </c>
      <c r="N107" s="1">
        <v>45199</v>
      </c>
      <c r="O107" s="5">
        <f t="shared" si="5"/>
        <v>0.75</v>
      </c>
      <c r="P107" s="7" t="s">
        <v>48</v>
      </c>
      <c r="Q107" s="7" t="s">
        <v>48</v>
      </c>
    </row>
    <row r="108" spans="1:17" x14ac:dyDescent="0.25">
      <c r="A108">
        <v>2023</v>
      </c>
      <c r="B108" t="s">
        <v>20</v>
      </c>
      <c r="C108" t="s">
        <v>55</v>
      </c>
      <c r="D108" t="s">
        <v>16</v>
      </c>
      <c r="E108">
        <v>5</v>
      </c>
      <c r="F108" t="s">
        <v>25</v>
      </c>
      <c r="G108">
        <f>SUM(E107:E109)</f>
        <v>28</v>
      </c>
      <c r="H108" s="5">
        <f>IFERROR(E107/(E107+E109),0)</f>
        <v>0.91304347826086951</v>
      </c>
      <c r="I108" s="5">
        <f>IFERROR((E107+E108)/(G107),0)</f>
        <v>0.9285714285714286</v>
      </c>
      <c r="J108" s="5">
        <v>0.5</v>
      </c>
      <c r="K108" t="s">
        <v>19</v>
      </c>
      <c r="L108" t="s">
        <v>44</v>
      </c>
      <c r="M108" t="str">
        <f>IF(K107="Y",(E107+E109) &amp; " of " &amp; G107,E107 &amp; " of " &amp; G107)</f>
        <v>23 of 28</v>
      </c>
      <c r="N108" s="1">
        <v>45199</v>
      </c>
      <c r="O108" s="5">
        <f t="shared" si="5"/>
        <v>0.17857142857142858</v>
      </c>
      <c r="P108" s="7" t="s">
        <v>48</v>
      </c>
      <c r="Q108" s="7" t="s">
        <v>48</v>
      </c>
    </row>
    <row r="109" spans="1:17" x14ac:dyDescent="0.25">
      <c r="A109">
        <v>2023</v>
      </c>
      <c r="B109" t="s">
        <v>20</v>
      </c>
      <c r="C109" t="s">
        <v>55</v>
      </c>
      <c r="D109" t="s">
        <v>17</v>
      </c>
      <c r="E109">
        <v>2</v>
      </c>
      <c r="F109" t="s">
        <v>25</v>
      </c>
      <c r="G109">
        <f>SUM(E107:E109)</f>
        <v>28</v>
      </c>
      <c r="H109" s="5">
        <f>IFERROR(E107/(E107+E109),0)</f>
        <v>0.91304347826086951</v>
      </c>
      <c r="I109" s="5">
        <f>IFERROR((E107+E108)/(G107),0)</f>
        <v>0.9285714285714286</v>
      </c>
      <c r="J109" s="5">
        <v>0.5</v>
      </c>
      <c r="K109" t="s">
        <v>19</v>
      </c>
      <c r="L109" t="s">
        <v>44</v>
      </c>
      <c r="M109" t="str">
        <f>IF(K107="Y",(E107+E109) &amp; " of " &amp; G107,E107 &amp; " of " &amp; G107)</f>
        <v>23 of 28</v>
      </c>
      <c r="N109" s="1">
        <v>45199</v>
      </c>
      <c r="O109" s="5">
        <f t="shared" si="5"/>
        <v>7.1428571428571425E-2</v>
      </c>
      <c r="P109" s="7" t="s">
        <v>48</v>
      </c>
      <c r="Q109" s="7" t="s">
        <v>48</v>
      </c>
    </row>
  </sheetData>
  <autoFilter ref="A1:Q109" xr:uid="{00000000-0001-0000-0000-000000000000}">
    <sortState xmlns:xlrd2="http://schemas.microsoft.com/office/spreadsheetml/2017/richdata2" ref="A3:Q109">
      <sortCondition ref="A1:A109"/>
    </sortState>
  </autoFilter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2f707676260f1e03b568f5204c693120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023fd15db048f31614a73b5201203bd7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  <DateModified xmlns="a82c12e9-f0fe-44ba-8a31-bf8257c71c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DC2F7-2C87-4A41-B309-5C5495CC6D48}"/>
</file>

<file path=customXml/itemProps2.xml><?xml version="1.0" encoding="utf-8"?>
<ds:datastoreItem xmlns:ds="http://schemas.openxmlformats.org/officeDocument/2006/customXml" ds:itemID="{9A8C62D2-6D50-4FD2-8909-255FDBDAADA2}">
  <ds:schemaRefs>
    <ds:schemaRef ds:uri="http://purl.org/dc/elements/1.1/"/>
    <ds:schemaRef ds:uri="http://schemas.microsoft.com/office/2006/metadata/properties"/>
    <ds:schemaRef ds:uri="7467b07a-63e4-4526-818f-48c6a4d2dc7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0867c8d-1cc9-4acd-a073-94634f6a764f"/>
    <ds:schemaRef ds:uri="a82c12e9-f0fe-44ba-8a31-bf8257c71c7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659CD6-081D-4E8A-B581-B482A88BB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PDUFA Meeting Mgmt.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McReynolds, Kelly</cp:lastModifiedBy>
  <dcterms:created xsi:type="dcterms:W3CDTF">2020-02-06T16:02:34Z</dcterms:created>
  <dcterms:modified xsi:type="dcterms:W3CDTF">2024-01-29T03:14:27Z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