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da.sharepoint.com/sites/FDA-Track/Test Docs/FDA-TRACK/User Fee TRACK/PDUFA/3 - Dataset Downloads/FY23/"/>
    </mc:Choice>
  </mc:AlternateContent>
  <xr:revisionPtr revIDLastSave="53" documentId="8_{7CCC6B0C-D5B7-4004-B475-B7B2F1DACDD3}" xr6:coauthVersionLast="47" xr6:coauthVersionMax="47" xr10:uidLastSave="{91139D41-12D0-4682-992F-BCDC084BCC88}"/>
  <bookViews>
    <workbookView xWindow="0" yWindow="330" windowWidth="28800" windowHeight="15270" xr2:uid="{00000000-000D-0000-FFFF-FFFF00000000}"/>
  </bookViews>
  <sheets>
    <sheet name="PDUFA Proc. Not. &amp; Res. Dataset" sheetId="1" r:id="rId1"/>
  </sheets>
  <definedNames>
    <definedName name="_xlnm._FilterDatabase" localSheetId="0" hidden="1">'PDUFA Proc. Not. &amp; Res. Dataset'!$A$1:$Q$112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12" i="1" l="1"/>
  <c r="G112" i="1"/>
  <c r="O112" i="1" s="1"/>
  <c r="H111" i="1"/>
  <c r="G111" i="1"/>
  <c r="O111" i="1" s="1"/>
  <c r="H110" i="1"/>
  <c r="G110" i="1"/>
  <c r="O110" i="1" s="1"/>
  <c r="H109" i="1"/>
  <c r="G109" i="1"/>
  <c r="O109" i="1" s="1"/>
  <c r="H108" i="1"/>
  <c r="G108" i="1"/>
  <c r="O108" i="1" s="1"/>
  <c r="H107" i="1"/>
  <c r="G107" i="1"/>
  <c r="O107" i="1" s="1"/>
  <c r="M108" i="1" l="1"/>
  <c r="M111" i="1"/>
  <c r="I108" i="1"/>
  <c r="M112" i="1"/>
  <c r="I109" i="1"/>
  <c r="M109" i="1"/>
  <c r="I107" i="1"/>
  <c r="M110" i="1"/>
  <c r="M107" i="1"/>
  <c r="H106" i="1" l="1"/>
  <c r="G106" i="1"/>
  <c r="O106" i="1" s="1"/>
  <c r="H105" i="1"/>
  <c r="G105" i="1"/>
  <c r="O105" i="1" s="1"/>
  <c r="H104" i="1"/>
  <c r="G104" i="1"/>
  <c r="I104" i="1" s="1"/>
  <c r="H88" i="1"/>
  <c r="G88" i="1"/>
  <c r="O88" i="1" s="1"/>
  <c r="H87" i="1"/>
  <c r="G87" i="1"/>
  <c r="O87" i="1" s="1"/>
  <c r="H86" i="1"/>
  <c r="G86" i="1"/>
  <c r="M88" i="1" s="1"/>
  <c r="K85" i="1"/>
  <c r="H85" i="1"/>
  <c r="G85" i="1"/>
  <c r="O85" i="1" s="1"/>
  <c r="K84" i="1"/>
  <c r="H84" i="1"/>
  <c r="G84" i="1"/>
  <c r="O84" i="1" s="1"/>
  <c r="K83" i="1"/>
  <c r="H83" i="1"/>
  <c r="G83" i="1"/>
  <c r="I84" i="1" s="1"/>
  <c r="K82" i="1"/>
  <c r="H82" i="1"/>
  <c r="G82" i="1"/>
  <c r="O82" i="1" s="1"/>
  <c r="K81" i="1"/>
  <c r="H81" i="1"/>
  <c r="G81" i="1"/>
  <c r="O81" i="1" s="1"/>
  <c r="K80" i="1"/>
  <c r="H80" i="1"/>
  <c r="G80" i="1"/>
  <c r="I81" i="1" s="1"/>
  <c r="K103" i="1"/>
  <c r="H103" i="1"/>
  <c r="G103" i="1"/>
  <c r="O103" i="1" s="1"/>
  <c r="K102" i="1"/>
  <c r="H102" i="1"/>
  <c r="G102" i="1"/>
  <c r="O102" i="1" s="1"/>
  <c r="K101" i="1"/>
  <c r="H101" i="1"/>
  <c r="G101" i="1"/>
  <c r="I102" i="1" s="1"/>
  <c r="K79" i="1"/>
  <c r="H79" i="1"/>
  <c r="G79" i="1"/>
  <c r="O79" i="1" s="1"/>
  <c r="K78" i="1"/>
  <c r="H78" i="1"/>
  <c r="G78" i="1"/>
  <c r="O78" i="1" s="1"/>
  <c r="K77" i="1"/>
  <c r="H77" i="1"/>
  <c r="G77" i="1"/>
  <c r="I78" i="1" s="1"/>
  <c r="K100" i="1"/>
  <c r="H100" i="1"/>
  <c r="G100" i="1"/>
  <c r="O100" i="1" s="1"/>
  <c r="K99" i="1"/>
  <c r="H99" i="1"/>
  <c r="G99" i="1"/>
  <c r="O99" i="1" s="1"/>
  <c r="K98" i="1"/>
  <c r="H98" i="1"/>
  <c r="G98" i="1"/>
  <c r="I100" i="1" s="1"/>
  <c r="K97" i="1"/>
  <c r="H97" i="1"/>
  <c r="G97" i="1"/>
  <c r="O97" i="1" s="1"/>
  <c r="K96" i="1"/>
  <c r="H96" i="1"/>
  <c r="G96" i="1"/>
  <c r="O96" i="1" s="1"/>
  <c r="K95" i="1"/>
  <c r="H95" i="1"/>
  <c r="G95" i="1"/>
  <c r="K94" i="1"/>
  <c r="H94" i="1"/>
  <c r="G94" i="1"/>
  <c r="O94" i="1" s="1"/>
  <c r="K93" i="1"/>
  <c r="H93" i="1"/>
  <c r="G93" i="1"/>
  <c r="O93" i="1" s="1"/>
  <c r="K92" i="1"/>
  <c r="H92" i="1"/>
  <c r="G92" i="1"/>
  <c r="H76" i="1"/>
  <c r="G76" i="1"/>
  <c r="O76" i="1" s="1"/>
  <c r="H75" i="1"/>
  <c r="G75" i="1"/>
  <c r="O75" i="1" s="1"/>
  <c r="H74" i="1"/>
  <c r="G74" i="1"/>
  <c r="I74" i="1" s="1"/>
  <c r="K91" i="1"/>
  <c r="H91" i="1"/>
  <c r="G91" i="1"/>
  <c r="O91" i="1" s="1"/>
  <c r="K90" i="1"/>
  <c r="H90" i="1"/>
  <c r="G90" i="1"/>
  <c r="O90" i="1" s="1"/>
  <c r="K89" i="1"/>
  <c r="H89" i="1"/>
  <c r="G89" i="1"/>
  <c r="I91" i="1" s="1"/>
  <c r="K73" i="1"/>
  <c r="H73" i="1"/>
  <c r="G73" i="1"/>
  <c r="O73" i="1" s="1"/>
  <c r="K72" i="1"/>
  <c r="H72" i="1"/>
  <c r="G72" i="1"/>
  <c r="O72" i="1" s="1"/>
  <c r="K71" i="1"/>
  <c r="H71" i="1"/>
  <c r="G71" i="1"/>
  <c r="I72" i="1" s="1"/>
  <c r="H70" i="1"/>
  <c r="G70" i="1"/>
  <c r="O70" i="1" s="1"/>
  <c r="H69" i="1"/>
  <c r="G69" i="1"/>
  <c r="O69" i="1" s="1"/>
  <c r="H68" i="1"/>
  <c r="G68" i="1"/>
  <c r="I70" i="1" s="1"/>
  <c r="H67" i="1"/>
  <c r="G67" i="1"/>
  <c r="O67" i="1" s="1"/>
  <c r="H66" i="1"/>
  <c r="G66" i="1"/>
  <c r="O66" i="1" s="1"/>
  <c r="H65" i="1"/>
  <c r="G65" i="1"/>
  <c r="M66" i="1" s="1"/>
  <c r="H64" i="1"/>
  <c r="G64" i="1"/>
  <c r="O64" i="1" s="1"/>
  <c r="H63" i="1"/>
  <c r="G63" i="1"/>
  <c r="O63" i="1" s="1"/>
  <c r="H62" i="1"/>
  <c r="G62" i="1"/>
  <c r="M64" i="1" s="1"/>
  <c r="H61" i="1"/>
  <c r="G61" i="1"/>
  <c r="O61" i="1" s="1"/>
  <c r="H60" i="1"/>
  <c r="G60" i="1"/>
  <c r="O60" i="1" s="1"/>
  <c r="H59" i="1"/>
  <c r="G59" i="1"/>
  <c r="M60" i="1" s="1"/>
  <c r="H58" i="1"/>
  <c r="G58" i="1"/>
  <c r="O58" i="1" s="1"/>
  <c r="H57" i="1"/>
  <c r="G57" i="1"/>
  <c r="O57" i="1" s="1"/>
  <c r="H56" i="1"/>
  <c r="G56" i="1"/>
  <c r="M58" i="1" s="1"/>
  <c r="H55" i="1"/>
  <c r="G55" i="1"/>
  <c r="O55" i="1" s="1"/>
  <c r="H54" i="1"/>
  <c r="G54" i="1"/>
  <c r="O54" i="1" s="1"/>
  <c r="H53" i="1"/>
  <c r="G53" i="1"/>
  <c r="M54" i="1" s="1"/>
  <c r="K52" i="1"/>
  <c r="H52" i="1"/>
  <c r="G52" i="1"/>
  <c r="O52" i="1" s="1"/>
  <c r="K51" i="1"/>
  <c r="H51" i="1"/>
  <c r="G51" i="1"/>
  <c r="O51" i="1" s="1"/>
  <c r="K50" i="1"/>
  <c r="H50" i="1"/>
  <c r="G50" i="1"/>
  <c r="K49" i="1"/>
  <c r="H49" i="1"/>
  <c r="G49" i="1"/>
  <c r="O49" i="1" s="1"/>
  <c r="K48" i="1"/>
  <c r="H48" i="1"/>
  <c r="G48" i="1"/>
  <c r="O48" i="1" s="1"/>
  <c r="K47" i="1"/>
  <c r="H47" i="1"/>
  <c r="G47" i="1"/>
  <c r="K46" i="1"/>
  <c r="H46" i="1"/>
  <c r="G46" i="1"/>
  <c r="O46" i="1" s="1"/>
  <c r="K45" i="1"/>
  <c r="H45" i="1"/>
  <c r="G45" i="1"/>
  <c r="O45" i="1" s="1"/>
  <c r="K44" i="1"/>
  <c r="H44" i="1"/>
  <c r="G44" i="1"/>
  <c r="I46" i="1" s="1"/>
  <c r="K43" i="1"/>
  <c r="H43" i="1"/>
  <c r="G43" i="1"/>
  <c r="O43" i="1" s="1"/>
  <c r="K42" i="1"/>
  <c r="H42" i="1"/>
  <c r="G42" i="1"/>
  <c r="O42" i="1" s="1"/>
  <c r="K41" i="1"/>
  <c r="H41" i="1"/>
  <c r="G41" i="1"/>
  <c r="I42" i="1" s="1"/>
  <c r="K40" i="1"/>
  <c r="H40" i="1"/>
  <c r="G40" i="1"/>
  <c r="O40" i="1" s="1"/>
  <c r="K39" i="1"/>
  <c r="H39" i="1"/>
  <c r="G39" i="1"/>
  <c r="O39" i="1" s="1"/>
  <c r="K38" i="1"/>
  <c r="H38" i="1"/>
  <c r="G38" i="1"/>
  <c r="K37" i="1"/>
  <c r="H37" i="1"/>
  <c r="G37" i="1"/>
  <c r="O37" i="1" s="1"/>
  <c r="K36" i="1"/>
  <c r="H36" i="1"/>
  <c r="G36" i="1"/>
  <c r="O36" i="1" s="1"/>
  <c r="K35" i="1"/>
  <c r="H35" i="1"/>
  <c r="G35" i="1"/>
  <c r="K34" i="1"/>
  <c r="H34" i="1"/>
  <c r="G34" i="1"/>
  <c r="O34" i="1" s="1"/>
  <c r="K33" i="1"/>
  <c r="H33" i="1"/>
  <c r="G33" i="1"/>
  <c r="O33" i="1" s="1"/>
  <c r="K32" i="1"/>
  <c r="H32" i="1"/>
  <c r="G32" i="1"/>
  <c r="I34" i="1" s="1"/>
  <c r="K31" i="1"/>
  <c r="H31" i="1"/>
  <c r="G31" i="1"/>
  <c r="O31" i="1" s="1"/>
  <c r="K30" i="1"/>
  <c r="H30" i="1"/>
  <c r="G30" i="1"/>
  <c r="O30" i="1" s="1"/>
  <c r="K29" i="1"/>
  <c r="H29" i="1"/>
  <c r="G29" i="1"/>
  <c r="I30" i="1" s="1"/>
  <c r="K28" i="1"/>
  <c r="H28" i="1"/>
  <c r="G28" i="1"/>
  <c r="O28" i="1" s="1"/>
  <c r="K27" i="1"/>
  <c r="H27" i="1"/>
  <c r="G27" i="1"/>
  <c r="O27" i="1" s="1"/>
  <c r="K26" i="1"/>
  <c r="H26" i="1"/>
  <c r="G26" i="1"/>
  <c r="I27" i="1" s="1"/>
  <c r="K25" i="1"/>
  <c r="H25" i="1"/>
  <c r="G25" i="1"/>
  <c r="O25" i="1" s="1"/>
  <c r="K24" i="1"/>
  <c r="H24" i="1"/>
  <c r="G24" i="1"/>
  <c r="O24" i="1" s="1"/>
  <c r="K23" i="1"/>
  <c r="H23" i="1"/>
  <c r="G23" i="1"/>
  <c r="O23" i="1" s="1"/>
  <c r="K22" i="1"/>
  <c r="H22" i="1"/>
  <c r="G22" i="1"/>
  <c r="O22" i="1" s="1"/>
  <c r="K21" i="1"/>
  <c r="H21" i="1"/>
  <c r="G21" i="1"/>
  <c r="O21" i="1" s="1"/>
  <c r="K20" i="1"/>
  <c r="H20" i="1"/>
  <c r="G20" i="1"/>
  <c r="I22" i="1" s="1"/>
  <c r="K19" i="1"/>
  <c r="H19" i="1"/>
  <c r="G19" i="1"/>
  <c r="O19" i="1" s="1"/>
  <c r="K18" i="1"/>
  <c r="H18" i="1"/>
  <c r="G18" i="1"/>
  <c r="O18" i="1" s="1"/>
  <c r="K17" i="1"/>
  <c r="H17" i="1"/>
  <c r="G17" i="1"/>
  <c r="O17" i="1" s="1"/>
  <c r="K16" i="1"/>
  <c r="H16" i="1"/>
  <c r="G16" i="1"/>
  <c r="O16" i="1" s="1"/>
  <c r="K15" i="1"/>
  <c r="H15" i="1"/>
  <c r="G15" i="1"/>
  <c r="O15" i="1" s="1"/>
  <c r="K14" i="1"/>
  <c r="H14" i="1"/>
  <c r="G14" i="1"/>
  <c r="I16" i="1" s="1"/>
  <c r="K13" i="1"/>
  <c r="H13" i="1"/>
  <c r="G13" i="1"/>
  <c r="O13" i="1" s="1"/>
  <c r="K12" i="1"/>
  <c r="H12" i="1"/>
  <c r="G12" i="1"/>
  <c r="O12" i="1" s="1"/>
  <c r="K11" i="1"/>
  <c r="H11" i="1"/>
  <c r="G11" i="1"/>
  <c r="O11" i="1" s="1"/>
  <c r="K10" i="1"/>
  <c r="H10" i="1"/>
  <c r="G10" i="1"/>
  <c r="O10" i="1" s="1"/>
  <c r="K9" i="1"/>
  <c r="H9" i="1"/>
  <c r="G9" i="1"/>
  <c r="O9" i="1" s="1"/>
  <c r="K8" i="1"/>
  <c r="H8" i="1"/>
  <c r="G8" i="1"/>
  <c r="I10" i="1" s="1"/>
  <c r="K7" i="1"/>
  <c r="H7" i="1"/>
  <c r="G7" i="1"/>
  <c r="O7" i="1" s="1"/>
  <c r="K6" i="1"/>
  <c r="H6" i="1"/>
  <c r="G6" i="1"/>
  <c r="O6" i="1" s="1"/>
  <c r="K5" i="1"/>
  <c r="H5" i="1"/>
  <c r="G5" i="1"/>
  <c r="I7" i="1" s="1"/>
  <c r="K4" i="1"/>
  <c r="H4" i="1"/>
  <c r="G4" i="1"/>
  <c r="O4" i="1" s="1"/>
  <c r="K3" i="1"/>
  <c r="H3" i="1"/>
  <c r="G3" i="1"/>
  <c r="O3" i="1" s="1"/>
  <c r="K2" i="1"/>
  <c r="H2" i="1"/>
  <c r="G2" i="1"/>
  <c r="I3" i="1" s="1"/>
  <c r="M85" i="1" l="1"/>
  <c r="M100" i="1"/>
  <c r="I99" i="1"/>
  <c r="M67" i="1"/>
  <c r="M90" i="1"/>
  <c r="I12" i="1"/>
  <c r="I29" i="1"/>
  <c r="M81" i="1"/>
  <c r="M29" i="1"/>
  <c r="I5" i="1"/>
  <c r="I58" i="1"/>
  <c r="M24" i="1"/>
  <c r="M33" i="1"/>
  <c r="M78" i="1"/>
  <c r="M3" i="1"/>
  <c r="O32" i="1"/>
  <c r="I31" i="1"/>
  <c r="I67" i="1"/>
  <c r="M45" i="1"/>
  <c r="O2" i="1"/>
  <c r="M104" i="1"/>
  <c r="M21" i="1"/>
  <c r="O104" i="1"/>
  <c r="M2" i="1"/>
  <c r="O20" i="1"/>
  <c r="I64" i="1"/>
  <c r="M101" i="1"/>
  <c r="I33" i="1"/>
  <c r="O41" i="1"/>
  <c r="I9" i="1"/>
  <c r="I21" i="1"/>
  <c r="I73" i="1"/>
  <c r="M46" i="1"/>
  <c r="M99" i="1"/>
  <c r="I85" i="1"/>
  <c r="M9" i="1"/>
  <c r="M12" i="1"/>
  <c r="M44" i="1"/>
  <c r="I103" i="1"/>
  <c r="I18" i="1"/>
  <c r="M26" i="1"/>
  <c r="I83" i="1"/>
  <c r="I45" i="1"/>
  <c r="I55" i="1"/>
  <c r="M70" i="1"/>
  <c r="M98" i="1"/>
  <c r="O83" i="1"/>
  <c r="I105" i="1"/>
  <c r="O44" i="1"/>
  <c r="M89" i="1"/>
  <c r="M38" i="1"/>
  <c r="O89" i="1"/>
  <c r="O74" i="1"/>
  <c r="M8" i="1"/>
  <c r="I11" i="1"/>
  <c r="M55" i="1"/>
  <c r="O98" i="1"/>
  <c r="O101" i="1"/>
  <c r="M105" i="1"/>
  <c r="M91" i="1"/>
  <c r="O26" i="1"/>
  <c r="M4" i="1"/>
  <c r="O8" i="1"/>
  <c r="M13" i="1"/>
  <c r="M22" i="1"/>
  <c r="M34" i="1"/>
  <c r="I61" i="1"/>
  <c r="I90" i="1"/>
  <c r="I75" i="1"/>
  <c r="M74" i="1"/>
  <c r="O29" i="1"/>
  <c r="M82" i="1"/>
  <c r="M27" i="1"/>
  <c r="M39" i="1"/>
  <c r="I43" i="1"/>
  <c r="M61" i="1"/>
  <c r="M75" i="1"/>
  <c r="I96" i="1"/>
  <c r="O95" i="1"/>
  <c r="I95" i="1"/>
  <c r="M97" i="1"/>
  <c r="M6" i="1"/>
  <c r="M5" i="1"/>
  <c r="I51" i="1"/>
  <c r="O50" i="1"/>
  <c r="M52" i="1"/>
  <c r="I50" i="1"/>
  <c r="I93" i="1"/>
  <c r="O92" i="1"/>
  <c r="M94" i="1"/>
  <c r="M51" i="1"/>
  <c r="I92" i="1"/>
  <c r="M93" i="1"/>
  <c r="M20" i="1"/>
  <c r="I15" i="1"/>
  <c r="O14" i="1"/>
  <c r="I14" i="1"/>
  <c r="M15" i="1"/>
  <c r="M32" i="1"/>
  <c r="O47" i="1"/>
  <c r="I47" i="1"/>
  <c r="I49" i="1"/>
  <c r="M48" i="1"/>
  <c r="I48" i="1"/>
  <c r="I97" i="1"/>
  <c r="I86" i="1"/>
  <c r="O86" i="1"/>
  <c r="M86" i="1"/>
  <c r="I88" i="1"/>
  <c r="M87" i="1"/>
  <c r="I87" i="1"/>
  <c r="M7" i="1"/>
  <c r="M84" i="1"/>
  <c r="M83" i="1"/>
  <c r="I6" i="1"/>
  <c r="O5" i="1"/>
  <c r="M49" i="1"/>
  <c r="I52" i="1"/>
  <c r="M30" i="1"/>
  <c r="M31" i="1"/>
  <c r="I94" i="1"/>
  <c r="I25" i="1"/>
  <c r="O35" i="1"/>
  <c r="I37" i="1"/>
  <c r="I35" i="1"/>
  <c r="M92" i="1"/>
  <c r="M16" i="1"/>
  <c r="I39" i="1"/>
  <c r="O38" i="1"/>
  <c r="I40" i="1"/>
  <c r="M73" i="1"/>
  <c r="M96" i="1"/>
  <c r="M14" i="1"/>
  <c r="I19" i="1"/>
  <c r="I23" i="1"/>
  <c r="M37" i="1"/>
  <c r="M50" i="1"/>
  <c r="I53" i="1"/>
  <c r="I56" i="1"/>
  <c r="O56" i="1"/>
  <c r="M56" i="1"/>
  <c r="I59" i="1"/>
  <c r="I62" i="1"/>
  <c r="O62" i="1"/>
  <c r="M62" i="1"/>
  <c r="I65" i="1"/>
  <c r="I68" i="1"/>
  <c r="O68" i="1"/>
  <c r="M68" i="1"/>
  <c r="I71" i="1"/>
  <c r="M95" i="1"/>
  <c r="M10" i="1"/>
  <c r="M25" i="1"/>
  <c r="I38" i="1"/>
  <c r="M40" i="1"/>
  <c r="M53" i="1"/>
  <c r="M59" i="1"/>
  <c r="M65" i="1"/>
  <c r="M72" i="1"/>
  <c r="I17" i="1"/>
  <c r="M19" i="1"/>
  <c r="I28" i="1"/>
  <c r="M43" i="1"/>
  <c r="O53" i="1"/>
  <c r="O59" i="1"/>
  <c r="O65" i="1"/>
  <c r="M71" i="1"/>
  <c r="O77" i="1"/>
  <c r="I79" i="1"/>
  <c r="I77" i="1"/>
  <c r="I4" i="1"/>
  <c r="M18" i="1"/>
  <c r="I26" i="1"/>
  <c r="I36" i="1"/>
  <c r="I41" i="1"/>
  <c r="O71" i="1"/>
  <c r="M103" i="1"/>
  <c r="I2" i="1"/>
  <c r="I13" i="1"/>
  <c r="M17" i="1"/>
  <c r="I24" i="1"/>
  <c r="M28" i="1"/>
  <c r="M42" i="1"/>
  <c r="I57" i="1"/>
  <c r="I63" i="1"/>
  <c r="I69" i="1"/>
  <c r="M79" i="1"/>
  <c r="I101" i="1"/>
  <c r="M36" i="1"/>
  <c r="M41" i="1"/>
  <c r="I54" i="1"/>
  <c r="M57" i="1"/>
  <c r="I60" i="1"/>
  <c r="M63" i="1"/>
  <c r="I66" i="1"/>
  <c r="M69" i="1"/>
  <c r="M102" i="1"/>
  <c r="O80" i="1"/>
  <c r="I80" i="1"/>
  <c r="I82" i="1"/>
  <c r="I76" i="1"/>
  <c r="I106" i="1"/>
  <c r="M11" i="1"/>
  <c r="M23" i="1"/>
  <c r="M35" i="1"/>
  <c r="M47" i="1"/>
  <c r="M76" i="1"/>
  <c r="M77" i="1"/>
  <c r="M80" i="1"/>
  <c r="M106" i="1"/>
  <c r="I8" i="1"/>
  <c r="I20" i="1"/>
  <c r="I32" i="1"/>
  <c r="I44" i="1"/>
  <c r="I89" i="1"/>
  <c r="I98" i="1"/>
</calcChain>
</file>

<file path=xl/sharedStrings.xml><?xml version="1.0" encoding="utf-8"?>
<sst xmlns="http://schemas.openxmlformats.org/spreadsheetml/2006/main" count="623" uniqueCount="47">
  <si>
    <t>Fiscal Year</t>
  </si>
  <si>
    <t>PDUFA Submission Type</t>
  </si>
  <si>
    <t>Goal Name</t>
  </si>
  <si>
    <t>Review Status</t>
  </si>
  <si>
    <t>Total Submissions</t>
  </si>
  <si>
    <t>Goal Timeline</t>
  </si>
  <si>
    <t>Total</t>
  </si>
  <si>
    <t>Percent On Time</t>
  </si>
  <si>
    <t>Performance Goal</t>
  </si>
  <si>
    <t>Preliminary</t>
  </si>
  <si>
    <t>Goal Met Status</t>
  </si>
  <si>
    <t>Data As Of</t>
  </si>
  <si>
    <t>Percent of Total</t>
  </si>
  <si>
    <t>Highest Possible Final Performance</t>
  </si>
  <si>
    <t>FY18 to FY22 5-Year Average</t>
  </si>
  <si>
    <t>FY23 Compared to 5-Year Average</t>
  </si>
  <si>
    <t>Procedural Notifications and Responses</t>
  </si>
  <si>
    <t>Major Dispute Resolutions</t>
  </si>
  <si>
    <t>On Time</t>
  </si>
  <si>
    <t>30 Days</t>
  </si>
  <si>
    <t>N</t>
  </si>
  <si>
    <t>Goal Met</t>
  </si>
  <si>
    <t>Pending</t>
  </si>
  <si>
    <t>Overdue</t>
  </si>
  <si>
    <t>Response to Clinical Holds</t>
  </si>
  <si>
    <t>Review of Proprietary Names Submitted During IND Phase</t>
  </si>
  <si>
    <t>180 Days</t>
  </si>
  <si>
    <t>Review of Proprietary Names Submitted During NDA/BLA Phase</t>
  </si>
  <si>
    <t>90 Days</t>
  </si>
  <si>
    <t>Special Protocol Assessments</t>
  </si>
  <si>
    <t>45 Days</t>
  </si>
  <si>
    <t>60 Days</t>
  </si>
  <si>
    <t xml:space="preserve">Major Dispute Resolutions </t>
  </si>
  <si>
    <t>Goal Not Met</t>
  </si>
  <si>
    <t>Y</t>
  </si>
  <si>
    <t>Will Not Meet Goal</t>
  </si>
  <si>
    <t>Currently Meeting, Pending</t>
  </si>
  <si>
    <t>Currently Not Meeting, Pending</t>
  </si>
  <si>
    <t>N/A</t>
  </si>
  <si>
    <t>Human Factors Protocol Submissions to NDAs, BLAs, or INDs</t>
  </si>
  <si>
    <t>Priority NME NDA and Original BLA PMRs**</t>
  </si>
  <si>
    <t>6 Weeks</t>
  </si>
  <si>
    <t>Will Meet Goal</t>
  </si>
  <si>
    <t>Standard NME NDA and Original BLA PMRs**</t>
  </si>
  <si>
    <t>8 Weeks</t>
  </si>
  <si>
    <t xml:space="preserve">Human Factors Protocol Submissions to INDs** </t>
  </si>
  <si>
    <t>Actions On Time/Completed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</si>
</sst>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</font>
    <font>
      <sz val="11"/>
      <name val="Calibri"/>
      <family val="2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9" fontId="1" fillId="0" borderId="0" applyFont="0" applyFill="0" applyBorder="0" applyAlignment="0" applyProtection="0"/>
  </cellStyleXfs>
  <cellXfs count="22">
    <xf numFmtId="0" fontId="0" fillId="0" borderId="0" xfId="0"/>
    <xf numFmtId="9" fontId="0" fillId="0" borderId="0" xfId="0" applyNumberFormat="1"/>
    <xf numFmtId="1" fontId="0" fillId="0" borderId="0" xfId="0" applyNumberFormat="1"/>
    <xf numFmtId="0" fontId="18" fillId="0" borderId="0" xfId="0" applyFont="1"/>
    <xf numFmtId="0" fontId="16" fillId="0" borderId="0" xfId="0" applyFont="1" applyFill="1" applyAlignment="1">
      <alignment horizontal="center" vertical="center"/>
    </xf>
    <xf numFmtId="9" fontId="16" fillId="0" borderId="0" xfId="42" applyFont="1" applyFill="1" applyAlignment="1">
      <alignment horizontal="center" vertical="center"/>
    </xf>
    <xf numFmtId="0" fontId="16" fillId="0" borderId="0" xfId="0" applyFont="1" applyFill="1" applyAlignment="1">
      <alignment horizontal="center"/>
    </xf>
    <xf numFmtId="0" fontId="0" fillId="0" borderId="0" xfId="0" applyFill="1" applyAlignment="1">
      <alignment horizontal="center" vertical="center"/>
    </xf>
    <xf numFmtId="0" fontId="18" fillId="0" borderId="0" xfId="0" applyFont="1" applyFill="1"/>
    <xf numFmtId="14" fontId="18" fillId="0" borderId="0" xfId="0" applyNumberFormat="1" applyFont="1" applyFill="1"/>
    <xf numFmtId="0" fontId="0" fillId="0" borderId="0" xfId="0" applyFill="1"/>
    <xf numFmtId="9" fontId="0" fillId="0" borderId="0" xfId="0" applyNumberFormat="1" applyFill="1"/>
    <xf numFmtId="14" fontId="0" fillId="0" borderId="0" xfId="0" applyNumberFormat="1" applyFill="1"/>
    <xf numFmtId="1" fontId="0" fillId="0" borderId="0" xfId="0" applyNumberFormat="1" applyFill="1"/>
    <xf numFmtId="0" fontId="19" fillId="0" borderId="0" xfId="0" applyFont="1" applyFill="1"/>
    <xf numFmtId="9" fontId="0" fillId="0" borderId="0" xfId="42" applyFont="1" applyFill="1"/>
    <xf numFmtId="9" fontId="0" fillId="0" borderId="0" xfId="0" applyNumberFormat="1" applyAlignment="1">
      <alignment horizontal="right"/>
    </xf>
    <xf numFmtId="9" fontId="18" fillId="0" borderId="0" xfId="0" applyNumberFormat="1" applyFont="1" applyFill="1"/>
    <xf numFmtId="0" fontId="0" fillId="0" borderId="0" xfId="0" applyFill="1" applyAlignment="1">
      <alignment horizontal="right"/>
    </xf>
    <xf numFmtId="14" fontId="0" fillId="0" borderId="0" xfId="0" applyNumberFormat="1"/>
    <xf numFmtId="0" fontId="20" fillId="0" borderId="0" xfId="0" applyFont="1" applyFill="1"/>
    <xf numFmtId="9" fontId="20" fillId="0" borderId="0" xfId="0" applyNumberFormat="1" applyFont="1" applyFill="1"/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Percent" xfId="42" builtinId="5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12"/>
  <sheetViews>
    <sheetView tabSelected="1" workbookViewId="0"/>
  </sheetViews>
  <sheetFormatPr defaultRowHeight="15" x14ac:dyDescent="0.25"/>
  <cols>
    <col min="1" max="1" width="10.28515625" style="10" bestFit="1" customWidth="1"/>
    <col min="2" max="2" width="36.85546875" style="10" bestFit="1" customWidth="1"/>
    <col min="3" max="3" width="59.140625" style="10" customWidth="1"/>
    <col min="4" max="4" width="13.5703125" style="10" bestFit="1" customWidth="1"/>
    <col min="5" max="5" width="17" style="10" bestFit="1" customWidth="1"/>
    <col min="6" max="6" width="13.5703125" style="10" bestFit="1" customWidth="1"/>
    <col min="7" max="7" width="5.42578125" style="10" bestFit="1" customWidth="1"/>
    <col min="8" max="8" width="15.85546875" style="15" bestFit="1" customWidth="1"/>
    <col min="9" max="9" width="32.28515625" style="15" customWidth="1"/>
    <col min="10" max="10" width="17.28515625" style="15" bestFit="1" customWidth="1"/>
    <col min="11" max="11" width="11.28515625" style="10" bestFit="1" customWidth="1"/>
    <col min="12" max="12" width="30.7109375" style="10" customWidth="1"/>
    <col min="13" max="13" width="27.5703125" style="10" customWidth="1"/>
    <col min="14" max="14" width="10.140625" style="10" bestFit="1" customWidth="1"/>
    <col min="15" max="15" width="15.140625" style="15" bestFit="1" customWidth="1"/>
    <col min="16" max="16" width="26.42578125" style="10" bestFit="1" customWidth="1"/>
    <col min="17" max="17" width="31.5703125" style="10" bestFit="1" customWidth="1"/>
    <col min="18" max="16384" width="9.140625" style="10"/>
  </cols>
  <sheetData>
    <row r="1" spans="1:17" s="7" customFormat="1" x14ac:dyDescent="0.2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5" t="s">
        <v>7</v>
      </c>
      <c r="I1" s="5" t="s">
        <v>13</v>
      </c>
      <c r="J1" s="5" t="s">
        <v>8</v>
      </c>
      <c r="K1" s="4" t="s">
        <v>9</v>
      </c>
      <c r="L1" s="4" t="s">
        <v>10</v>
      </c>
      <c r="M1" s="4" t="s">
        <v>46</v>
      </c>
      <c r="N1" s="4" t="s">
        <v>11</v>
      </c>
      <c r="O1" s="5" t="s">
        <v>12</v>
      </c>
      <c r="P1" s="6" t="s">
        <v>14</v>
      </c>
      <c r="Q1" s="6" t="s">
        <v>15</v>
      </c>
    </row>
    <row r="2" spans="1:17" x14ac:dyDescent="0.25">
      <c r="A2" s="8">
        <v>2018</v>
      </c>
      <c r="B2" s="8" t="s">
        <v>16</v>
      </c>
      <c r="C2" s="8" t="s">
        <v>17</v>
      </c>
      <c r="D2" s="8" t="s">
        <v>18</v>
      </c>
      <c r="E2" s="8">
        <v>23</v>
      </c>
      <c r="F2" s="8" t="s">
        <v>19</v>
      </c>
      <c r="G2" s="8">
        <f>SUM(E2:E4)</f>
        <v>23</v>
      </c>
      <c r="H2" s="17">
        <f>IFERROR(E2/(E2+E4),0)</f>
        <v>1</v>
      </c>
      <c r="I2" s="17">
        <f>IFERROR((E2+E3)/G2,0)</f>
        <v>1</v>
      </c>
      <c r="J2" s="17">
        <v>0.9</v>
      </c>
      <c r="K2" s="8" t="str">
        <f t="shared" ref="K2:K33" si="0">IF(A2&gt;2020,"Y","N")</f>
        <v>N</v>
      </c>
      <c r="L2" s="8" t="s">
        <v>21</v>
      </c>
      <c r="M2" s="8" t="str">
        <f>IF(K2="Y",(E2+E4) &amp; " of " &amp; G2,E2 &amp; " of " &amp; G2)</f>
        <v>23 of 23</v>
      </c>
      <c r="N2" s="9">
        <v>43738</v>
      </c>
      <c r="O2" s="17">
        <f t="shared" ref="O2:O33" si="1">IFERROR(E2/G2,0)</f>
        <v>1</v>
      </c>
      <c r="P2" s="3"/>
      <c r="Q2" s="3"/>
    </row>
    <row r="3" spans="1:17" x14ac:dyDescent="0.25">
      <c r="A3" s="8">
        <v>2018</v>
      </c>
      <c r="B3" s="8" t="s">
        <v>16</v>
      </c>
      <c r="C3" s="8" t="s">
        <v>17</v>
      </c>
      <c r="D3" s="8" t="s">
        <v>22</v>
      </c>
      <c r="E3" s="8">
        <v>0</v>
      </c>
      <c r="F3" s="8" t="s">
        <v>19</v>
      </c>
      <c r="G3" s="8">
        <f>SUM(E2:E4)</f>
        <v>23</v>
      </c>
      <c r="H3" s="17">
        <f>IFERROR(E2/(E2+E4),0)</f>
        <v>1</v>
      </c>
      <c r="I3" s="17">
        <f>IFERROR((E2+E3)/G2,0)</f>
        <v>1</v>
      </c>
      <c r="J3" s="17">
        <v>0.9</v>
      </c>
      <c r="K3" s="8" t="str">
        <f t="shared" si="0"/>
        <v>N</v>
      </c>
      <c r="L3" s="8" t="s">
        <v>21</v>
      </c>
      <c r="M3" s="8" t="str">
        <f>IF(K2="Y",(E2+E4) &amp; " of " &amp; G2,E2 &amp; " of " &amp; G2)</f>
        <v>23 of 23</v>
      </c>
      <c r="N3" s="9">
        <v>43738</v>
      </c>
      <c r="O3" s="17">
        <f t="shared" si="1"/>
        <v>0</v>
      </c>
      <c r="P3" s="3"/>
      <c r="Q3" s="3"/>
    </row>
    <row r="4" spans="1:17" x14ac:dyDescent="0.25">
      <c r="A4" s="8">
        <v>2018</v>
      </c>
      <c r="B4" s="8" t="s">
        <v>16</v>
      </c>
      <c r="C4" s="8" t="s">
        <v>17</v>
      </c>
      <c r="D4" s="8" t="s">
        <v>23</v>
      </c>
      <c r="E4" s="8">
        <v>0</v>
      </c>
      <c r="F4" s="8" t="s">
        <v>19</v>
      </c>
      <c r="G4" s="8">
        <f>SUM(E2:E4)</f>
        <v>23</v>
      </c>
      <c r="H4" s="17">
        <f>IFERROR(E2/(E2+E4),0)</f>
        <v>1</v>
      </c>
      <c r="I4" s="17">
        <f>IFERROR((E2+E3)/G2,0)</f>
        <v>1</v>
      </c>
      <c r="J4" s="17">
        <v>0.9</v>
      </c>
      <c r="K4" s="8" t="str">
        <f t="shared" si="0"/>
        <v>N</v>
      </c>
      <c r="L4" s="8" t="s">
        <v>21</v>
      </c>
      <c r="M4" s="8" t="str">
        <f>IF(K2="Y",(E2+E4) &amp; " of " &amp; G2,E2 &amp; " of " &amp; G2)</f>
        <v>23 of 23</v>
      </c>
      <c r="N4" s="9">
        <v>43738</v>
      </c>
      <c r="O4" s="17">
        <f t="shared" si="1"/>
        <v>0</v>
      </c>
      <c r="P4" s="3"/>
      <c r="Q4" s="3"/>
    </row>
    <row r="5" spans="1:17" x14ac:dyDescent="0.25">
      <c r="A5" s="8">
        <v>2018</v>
      </c>
      <c r="B5" s="8" t="s">
        <v>16</v>
      </c>
      <c r="C5" s="8" t="s">
        <v>24</v>
      </c>
      <c r="D5" s="8" t="s">
        <v>18</v>
      </c>
      <c r="E5" s="8">
        <v>188</v>
      </c>
      <c r="F5" s="8" t="s">
        <v>19</v>
      </c>
      <c r="G5" s="8">
        <f>SUM(E5:E7)</f>
        <v>199</v>
      </c>
      <c r="H5" s="17">
        <f>IFERROR(E5/(E5+E7),0)</f>
        <v>0.94472361809045224</v>
      </c>
      <c r="I5" s="17">
        <f>IFERROR((E5+E6)/G5,0)</f>
        <v>0.94472361809045224</v>
      </c>
      <c r="J5" s="17">
        <v>0.9</v>
      </c>
      <c r="K5" s="8" t="str">
        <f t="shared" si="0"/>
        <v>N</v>
      </c>
      <c r="L5" s="8" t="s">
        <v>21</v>
      </c>
      <c r="M5" s="8" t="str">
        <f>IF(K5="Y",(E5+E7) &amp; " of " &amp; G5,E5 &amp; " of " &amp; G5)</f>
        <v>188 of 199</v>
      </c>
      <c r="N5" s="9">
        <v>43738</v>
      </c>
      <c r="O5" s="17">
        <f t="shared" si="1"/>
        <v>0.94472361809045224</v>
      </c>
      <c r="P5" s="3"/>
      <c r="Q5" s="3"/>
    </row>
    <row r="6" spans="1:17" x14ac:dyDescent="0.25">
      <c r="A6" s="8">
        <v>2018</v>
      </c>
      <c r="B6" s="8" t="s">
        <v>16</v>
      </c>
      <c r="C6" s="8" t="s">
        <v>24</v>
      </c>
      <c r="D6" s="8" t="s">
        <v>22</v>
      </c>
      <c r="E6" s="8">
        <v>0</v>
      </c>
      <c r="F6" s="8" t="s">
        <v>19</v>
      </c>
      <c r="G6" s="8">
        <f>SUM(E5:E7)</f>
        <v>199</v>
      </c>
      <c r="H6" s="17">
        <f>IFERROR(E5/(E5+E7),0)</f>
        <v>0.94472361809045224</v>
      </c>
      <c r="I6" s="17">
        <f>IFERROR((E5+E6)/G5,0)</f>
        <v>0.94472361809045224</v>
      </c>
      <c r="J6" s="17">
        <v>0.9</v>
      </c>
      <c r="K6" s="8" t="str">
        <f t="shared" si="0"/>
        <v>N</v>
      </c>
      <c r="L6" s="8" t="s">
        <v>21</v>
      </c>
      <c r="M6" s="8" t="str">
        <f>IF(K5="Y",(E5+E7) &amp; " of " &amp; G5,E5 &amp; " of " &amp; G5)</f>
        <v>188 of 199</v>
      </c>
      <c r="N6" s="9">
        <v>43738</v>
      </c>
      <c r="O6" s="17">
        <f t="shared" si="1"/>
        <v>0</v>
      </c>
      <c r="P6" s="3"/>
      <c r="Q6" s="3"/>
    </row>
    <row r="7" spans="1:17" x14ac:dyDescent="0.25">
      <c r="A7" s="8">
        <v>2018</v>
      </c>
      <c r="B7" s="8" t="s">
        <v>16</v>
      </c>
      <c r="C7" s="8" t="s">
        <v>24</v>
      </c>
      <c r="D7" s="8" t="s">
        <v>23</v>
      </c>
      <c r="E7" s="8">
        <v>11</v>
      </c>
      <c r="F7" s="8" t="s">
        <v>19</v>
      </c>
      <c r="G7" s="8">
        <f>SUM(E5:E7)</f>
        <v>199</v>
      </c>
      <c r="H7" s="17">
        <f>IFERROR(E5/(E5+E7),0)</f>
        <v>0.94472361809045224</v>
      </c>
      <c r="I7" s="17">
        <f>IFERROR((E5+E6)/G5,0)</f>
        <v>0.94472361809045224</v>
      </c>
      <c r="J7" s="17">
        <v>0.9</v>
      </c>
      <c r="K7" s="8" t="str">
        <f t="shared" si="0"/>
        <v>N</v>
      </c>
      <c r="L7" s="8" t="s">
        <v>21</v>
      </c>
      <c r="M7" s="8" t="str">
        <f>IF(K5="Y",(E5+E7) &amp; " of " &amp; G5,E5 &amp; " of " &amp; G5)</f>
        <v>188 of 199</v>
      </c>
      <c r="N7" s="9">
        <v>43738</v>
      </c>
      <c r="O7" s="17">
        <f t="shared" si="1"/>
        <v>5.5276381909547742E-2</v>
      </c>
      <c r="P7" s="3"/>
      <c r="Q7" s="3"/>
    </row>
    <row r="8" spans="1:17" x14ac:dyDescent="0.25">
      <c r="A8" s="8">
        <v>2018</v>
      </c>
      <c r="B8" s="8" t="s">
        <v>16</v>
      </c>
      <c r="C8" s="8" t="s">
        <v>25</v>
      </c>
      <c r="D8" s="8" t="s">
        <v>18</v>
      </c>
      <c r="E8" s="8">
        <v>159</v>
      </c>
      <c r="F8" s="8" t="s">
        <v>26</v>
      </c>
      <c r="G8" s="8">
        <f>SUM(E8:E10)</f>
        <v>159</v>
      </c>
      <c r="H8" s="17">
        <f>IFERROR(E8/(E8+E10),0)</f>
        <v>1</v>
      </c>
      <c r="I8" s="17">
        <f>IFERROR((E8+E9)/G8,0)</f>
        <v>1</v>
      </c>
      <c r="J8" s="17">
        <v>0.9</v>
      </c>
      <c r="K8" s="8" t="str">
        <f t="shared" si="0"/>
        <v>N</v>
      </c>
      <c r="L8" s="8" t="s">
        <v>21</v>
      </c>
      <c r="M8" s="8" t="str">
        <f>IF(K8="Y",(E8+E10) &amp; " of " &amp; G8,E8 &amp; " of " &amp; G8)</f>
        <v>159 of 159</v>
      </c>
      <c r="N8" s="9">
        <v>43738</v>
      </c>
      <c r="O8" s="17">
        <f t="shared" si="1"/>
        <v>1</v>
      </c>
      <c r="P8" s="3"/>
      <c r="Q8" s="3"/>
    </row>
    <row r="9" spans="1:17" x14ac:dyDescent="0.25">
      <c r="A9" s="8">
        <v>2018</v>
      </c>
      <c r="B9" s="8" t="s">
        <v>16</v>
      </c>
      <c r="C9" s="8" t="s">
        <v>25</v>
      </c>
      <c r="D9" s="8" t="s">
        <v>22</v>
      </c>
      <c r="E9" s="8">
        <v>0</v>
      </c>
      <c r="F9" s="8" t="s">
        <v>26</v>
      </c>
      <c r="G9" s="8">
        <f>SUM(E8:E10)</f>
        <v>159</v>
      </c>
      <c r="H9" s="17">
        <f>IFERROR(E8/(E8+E10),0)</f>
        <v>1</v>
      </c>
      <c r="I9" s="17">
        <f>IFERROR((E8+E9)/G8,0)</f>
        <v>1</v>
      </c>
      <c r="J9" s="17">
        <v>0.9</v>
      </c>
      <c r="K9" s="8" t="str">
        <f t="shared" si="0"/>
        <v>N</v>
      </c>
      <c r="L9" s="8" t="s">
        <v>21</v>
      </c>
      <c r="M9" s="8" t="str">
        <f>IF(K8="Y",(E8+E10) &amp; " of " &amp; G8,E8 &amp; " of " &amp; G8)</f>
        <v>159 of 159</v>
      </c>
      <c r="N9" s="9">
        <v>43738</v>
      </c>
      <c r="O9" s="17">
        <f t="shared" si="1"/>
        <v>0</v>
      </c>
      <c r="P9" s="3"/>
      <c r="Q9" s="3"/>
    </row>
    <row r="10" spans="1:17" x14ac:dyDescent="0.25">
      <c r="A10" s="8">
        <v>2018</v>
      </c>
      <c r="B10" s="8" t="s">
        <v>16</v>
      </c>
      <c r="C10" s="8" t="s">
        <v>25</v>
      </c>
      <c r="D10" s="8" t="s">
        <v>23</v>
      </c>
      <c r="E10" s="8">
        <v>0</v>
      </c>
      <c r="F10" s="8" t="s">
        <v>26</v>
      </c>
      <c r="G10" s="8">
        <f>SUM(E8:E10)</f>
        <v>159</v>
      </c>
      <c r="H10" s="17">
        <f>IFERROR(E8/(E8+E10),0)</f>
        <v>1</v>
      </c>
      <c r="I10" s="17">
        <f>IFERROR((E8+E9)/G8,0)</f>
        <v>1</v>
      </c>
      <c r="J10" s="17">
        <v>0.9</v>
      </c>
      <c r="K10" s="8" t="str">
        <f t="shared" si="0"/>
        <v>N</v>
      </c>
      <c r="L10" s="8" t="s">
        <v>21</v>
      </c>
      <c r="M10" s="8" t="str">
        <f>IF(K8="Y",(E8+E10) &amp; " of " &amp; G8,E8 &amp; " of " &amp; G8)</f>
        <v>159 of 159</v>
      </c>
      <c r="N10" s="9">
        <v>43738</v>
      </c>
      <c r="O10" s="17">
        <f t="shared" si="1"/>
        <v>0</v>
      </c>
      <c r="P10" s="3"/>
      <c r="Q10" s="3"/>
    </row>
    <row r="11" spans="1:17" x14ac:dyDescent="0.25">
      <c r="A11" s="8">
        <v>2018</v>
      </c>
      <c r="B11" s="8" t="s">
        <v>16</v>
      </c>
      <c r="C11" s="8" t="s">
        <v>27</v>
      </c>
      <c r="D11" s="8" t="s">
        <v>18</v>
      </c>
      <c r="E11" s="8">
        <v>225</v>
      </c>
      <c r="F11" s="8" t="s">
        <v>28</v>
      </c>
      <c r="G11" s="8">
        <f>SUM(E11:E13)</f>
        <v>228</v>
      </c>
      <c r="H11" s="17">
        <f>IFERROR(E11/(E11+E13),0)</f>
        <v>0.98684210526315785</v>
      </c>
      <c r="I11" s="17">
        <f>IFERROR((E11+E12)/G11,0)</f>
        <v>0.98684210526315785</v>
      </c>
      <c r="J11" s="17">
        <v>0.9</v>
      </c>
      <c r="K11" s="8" t="str">
        <f t="shared" si="0"/>
        <v>N</v>
      </c>
      <c r="L11" s="8" t="s">
        <v>21</v>
      </c>
      <c r="M11" s="8" t="str">
        <f>IF(K11="Y",(E11+E13) &amp; " of " &amp; G11,E11 &amp; " of " &amp; G11)</f>
        <v>225 of 228</v>
      </c>
      <c r="N11" s="9">
        <v>43738</v>
      </c>
      <c r="O11" s="17">
        <f t="shared" si="1"/>
        <v>0.98684210526315785</v>
      </c>
      <c r="P11" s="3"/>
      <c r="Q11" s="3"/>
    </row>
    <row r="12" spans="1:17" x14ac:dyDescent="0.25">
      <c r="A12" s="8">
        <v>2018</v>
      </c>
      <c r="B12" s="8" t="s">
        <v>16</v>
      </c>
      <c r="C12" s="8" t="s">
        <v>27</v>
      </c>
      <c r="D12" s="8" t="s">
        <v>22</v>
      </c>
      <c r="E12" s="8">
        <v>0</v>
      </c>
      <c r="F12" s="8" t="s">
        <v>28</v>
      </c>
      <c r="G12" s="8">
        <f>SUM(E11:E13)</f>
        <v>228</v>
      </c>
      <c r="H12" s="17">
        <f>IFERROR(E11/(E11+E13),0)</f>
        <v>0.98684210526315785</v>
      </c>
      <c r="I12" s="17">
        <f>IFERROR((E11+E12)/G11,0)</f>
        <v>0.98684210526315785</v>
      </c>
      <c r="J12" s="17">
        <v>0.9</v>
      </c>
      <c r="K12" s="8" t="str">
        <f t="shared" si="0"/>
        <v>N</v>
      </c>
      <c r="L12" s="8" t="s">
        <v>21</v>
      </c>
      <c r="M12" s="8" t="str">
        <f>IF(K11="Y",(E11+E13) &amp; " of " &amp; G11,E11 &amp; " of " &amp; G11)</f>
        <v>225 of 228</v>
      </c>
      <c r="N12" s="9">
        <v>43738</v>
      </c>
      <c r="O12" s="17">
        <f t="shared" si="1"/>
        <v>0</v>
      </c>
      <c r="P12" s="3"/>
      <c r="Q12" s="3"/>
    </row>
    <row r="13" spans="1:17" x14ac:dyDescent="0.25">
      <c r="A13" s="8">
        <v>2018</v>
      </c>
      <c r="B13" s="8" t="s">
        <v>16</v>
      </c>
      <c r="C13" s="8" t="s">
        <v>27</v>
      </c>
      <c r="D13" s="8" t="s">
        <v>23</v>
      </c>
      <c r="E13" s="8">
        <v>3</v>
      </c>
      <c r="F13" s="8" t="s">
        <v>28</v>
      </c>
      <c r="G13" s="8">
        <f>SUM(E11:E13)</f>
        <v>228</v>
      </c>
      <c r="H13" s="17">
        <f>IFERROR(E11/(E11+E13),0)</f>
        <v>0.98684210526315785</v>
      </c>
      <c r="I13" s="17">
        <f>IFERROR((E11+E12)/G11,0)</f>
        <v>0.98684210526315785</v>
      </c>
      <c r="J13" s="17">
        <v>0.9</v>
      </c>
      <c r="K13" s="8" t="str">
        <f t="shared" si="0"/>
        <v>N</v>
      </c>
      <c r="L13" s="8" t="s">
        <v>21</v>
      </c>
      <c r="M13" s="8" t="str">
        <f>IF(K11="Y",(E11+E13) &amp; " of " &amp; G11,E11 &amp; " of " &amp; G11)</f>
        <v>225 of 228</v>
      </c>
      <c r="N13" s="9">
        <v>43738</v>
      </c>
      <c r="O13" s="17">
        <f t="shared" si="1"/>
        <v>1.3157894736842105E-2</v>
      </c>
      <c r="P13" s="3"/>
      <c r="Q13" s="3"/>
    </row>
    <row r="14" spans="1:17" x14ac:dyDescent="0.25">
      <c r="A14" s="10">
        <v>2018</v>
      </c>
      <c r="B14" s="10" t="s">
        <v>16</v>
      </c>
      <c r="C14" s="10" t="s">
        <v>29</v>
      </c>
      <c r="D14" s="10" t="s">
        <v>18</v>
      </c>
      <c r="E14" s="10">
        <v>153</v>
      </c>
      <c r="F14" s="10" t="s">
        <v>30</v>
      </c>
      <c r="G14" s="10">
        <f>SUM(E14:E16)</f>
        <v>160</v>
      </c>
      <c r="H14" s="11">
        <f>IFERROR(E14/(E14+E16),0)</f>
        <v>0.95625000000000004</v>
      </c>
      <c r="I14" s="11">
        <f>IFERROR((E14+E15)/G14,0)</f>
        <v>0.95625000000000004</v>
      </c>
      <c r="J14" s="11">
        <v>0.9</v>
      </c>
      <c r="K14" s="10" t="str">
        <f t="shared" si="0"/>
        <v>N</v>
      </c>
      <c r="L14" s="10" t="s">
        <v>21</v>
      </c>
      <c r="M14" s="10" t="str">
        <f>IF(K14="Y",(E14+E16) &amp; " of " &amp; G14,E14 &amp; " of " &amp; G14)</f>
        <v>153 of 160</v>
      </c>
      <c r="N14" s="12">
        <v>43738</v>
      </c>
      <c r="O14" s="11">
        <f t="shared" si="1"/>
        <v>0.95625000000000004</v>
      </c>
      <c r="P14" s="16"/>
      <c r="Q14" s="16"/>
    </row>
    <row r="15" spans="1:17" x14ac:dyDescent="0.25">
      <c r="A15" s="10">
        <v>2018</v>
      </c>
      <c r="B15" s="10" t="s">
        <v>16</v>
      </c>
      <c r="C15" s="10" t="s">
        <v>29</v>
      </c>
      <c r="D15" s="10" t="s">
        <v>22</v>
      </c>
      <c r="E15" s="10">
        <v>0</v>
      </c>
      <c r="F15" s="10" t="s">
        <v>30</v>
      </c>
      <c r="G15" s="10">
        <f>SUM(E14:E16)</f>
        <v>160</v>
      </c>
      <c r="H15" s="11">
        <f>IFERROR(E14/(E14+E16),0)</f>
        <v>0.95625000000000004</v>
      </c>
      <c r="I15" s="11">
        <f>IFERROR((E14+E15)/G14,0)</f>
        <v>0.95625000000000004</v>
      </c>
      <c r="J15" s="11">
        <v>0.9</v>
      </c>
      <c r="K15" s="10" t="str">
        <f t="shared" si="0"/>
        <v>N</v>
      </c>
      <c r="L15" s="10" t="s">
        <v>21</v>
      </c>
      <c r="M15" s="10" t="str">
        <f>IF(K14="Y",(E14+E16) &amp; " of " &amp; G14,E14 &amp; " of " &amp; G14)</f>
        <v>153 of 160</v>
      </c>
      <c r="N15" s="12">
        <v>43738</v>
      </c>
      <c r="O15" s="11">
        <f t="shared" si="1"/>
        <v>0</v>
      </c>
      <c r="P15" s="16"/>
      <c r="Q15" s="16"/>
    </row>
    <row r="16" spans="1:17" x14ac:dyDescent="0.25">
      <c r="A16" s="10">
        <v>2018</v>
      </c>
      <c r="B16" s="10" t="s">
        <v>16</v>
      </c>
      <c r="C16" s="10" t="s">
        <v>29</v>
      </c>
      <c r="D16" s="10" t="s">
        <v>23</v>
      </c>
      <c r="E16" s="10">
        <v>7</v>
      </c>
      <c r="F16" s="10" t="s">
        <v>30</v>
      </c>
      <c r="G16" s="10">
        <f>SUM(E14:E16)</f>
        <v>160</v>
      </c>
      <c r="H16" s="11">
        <f>IFERROR(E14/(E14+E16),0)</f>
        <v>0.95625000000000004</v>
      </c>
      <c r="I16" s="11">
        <f>IFERROR((E14+E15)/G14,0)</f>
        <v>0.95625000000000004</v>
      </c>
      <c r="J16" s="11">
        <v>0.9</v>
      </c>
      <c r="K16" s="10" t="str">
        <f t="shared" si="0"/>
        <v>N</v>
      </c>
      <c r="L16" s="10" t="s">
        <v>21</v>
      </c>
      <c r="M16" s="10" t="str">
        <f>IF(K14="Y",(E14+E16) &amp; " of " &amp; G14,E14 &amp; " of " &amp; G14)</f>
        <v>153 of 160</v>
      </c>
      <c r="N16" s="12">
        <v>43738</v>
      </c>
      <c r="O16" s="11">
        <f t="shared" si="1"/>
        <v>4.3749999999999997E-2</v>
      </c>
      <c r="P16" s="16"/>
      <c r="Q16" s="16"/>
    </row>
    <row r="17" spans="1:17" x14ac:dyDescent="0.25">
      <c r="A17" s="10">
        <v>2019</v>
      </c>
      <c r="B17" s="10" t="s">
        <v>16</v>
      </c>
      <c r="C17" s="10" t="s">
        <v>39</v>
      </c>
      <c r="D17" s="10" t="s">
        <v>18</v>
      </c>
      <c r="E17" s="10">
        <v>62</v>
      </c>
      <c r="F17" s="10" t="s">
        <v>31</v>
      </c>
      <c r="G17" s="10">
        <f>SUM(E17:E19)</f>
        <v>70</v>
      </c>
      <c r="H17" s="11">
        <f>IFERROR(E17/(E17+E19),0)</f>
        <v>0.88571428571428568</v>
      </c>
      <c r="I17" s="11">
        <f>IFERROR((E17+E18)/G17,0)</f>
        <v>0.88571428571428568</v>
      </c>
      <c r="J17" s="11">
        <v>0.5</v>
      </c>
      <c r="K17" s="10" t="str">
        <f t="shared" si="0"/>
        <v>N</v>
      </c>
      <c r="L17" s="10" t="s">
        <v>21</v>
      </c>
      <c r="M17" s="10" t="str">
        <f>IF(K17="Y",(E17+E19) &amp; " of " &amp; G17,E17 &amp; " of " &amp; G17)</f>
        <v>62 of 70</v>
      </c>
      <c r="N17" s="12">
        <v>44104</v>
      </c>
      <c r="O17" s="11">
        <f t="shared" si="1"/>
        <v>0.88571428571428568</v>
      </c>
      <c r="P17"/>
      <c r="Q17" s="1"/>
    </row>
    <row r="18" spans="1:17" x14ac:dyDescent="0.25">
      <c r="A18" s="10">
        <v>2019</v>
      </c>
      <c r="B18" s="10" t="s">
        <v>16</v>
      </c>
      <c r="C18" s="10" t="s">
        <v>39</v>
      </c>
      <c r="D18" s="10" t="s">
        <v>22</v>
      </c>
      <c r="E18" s="10">
        <v>0</v>
      </c>
      <c r="F18" s="10" t="s">
        <v>31</v>
      </c>
      <c r="G18" s="10">
        <f>SUM(E17:E19)</f>
        <v>70</v>
      </c>
      <c r="H18" s="11">
        <f>IFERROR(E17/(E17+E19),0)</f>
        <v>0.88571428571428568</v>
      </c>
      <c r="I18" s="11">
        <f>IFERROR((E17+E18)/G17,0)</f>
        <v>0.88571428571428568</v>
      </c>
      <c r="J18" s="11">
        <v>0.5</v>
      </c>
      <c r="K18" s="10" t="str">
        <f t="shared" si="0"/>
        <v>N</v>
      </c>
      <c r="L18" s="10" t="s">
        <v>21</v>
      </c>
      <c r="M18" s="10" t="str">
        <f>IF(K17="Y",(E17+E19) &amp; " of " &amp; G17,E17 &amp; " of " &amp; G17)</f>
        <v>62 of 70</v>
      </c>
      <c r="N18" s="12">
        <v>44104</v>
      </c>
      <c r="O18" s="11">
        <f t="shared" si="1"/>
        <v>0</v>
      </c>
      <c r="P18"/>
      <c r="Q18" s="1"/>
    </row>
    <row r="19" spans="1:17" x14ac:dyDescent="0.25">
      <c r="A19" s="10">
        <v>2019</v>
      </c>
      <c r="B19" s="10" t="s">
        <v>16</v>
      </c>
      <c r="C19" s="10" t="s">
        <v>39</v>
      </c>
      <c r="D19" s="10" t="s">
        <v>23</v>
      </c>
      <c r="E19" s="10">
        <v>8</v>
      </c>
      <c r="F19" s="10" t="s">
        <v>31</v>
      </c>
      <c r="G19" s="10">
        <f>SUM(E17:E19)</f>
        <v>70</v>
      </c>
      <c r="H19" s="11">
        <f>IFERROR(E17/(E17+E19),0)</f>
        <v>0.88571428571428568</v>
      </c>
      <c r="I19" s="11">
        <f>IFERROR((E17+E18)/G17,0)</f>
        <v>0.88571428571428568</v>
      </c>
      <c r="J19" s="11">
        <v>0.5</v>
      </c>
      <c r="K19" s="10" t="str">
        <f t="shared" si="0"/>
        <v>N</v>
      </c>
      <c r="L19" s="10" t="s">
        <v>21</v>
      </c>
      <c r="M19" s="10" t="str">
        <f>IF(K17="Y",(E17+E19) &amp; " of " &amp; G17,E17 &amp; " of " &amp; G17)</f>
        <v>62 of 70</v>
      </c>
      <c r="N19" s="12">
        <v>44104</v>
      </c>
      <c r="O19" s="11">
        <f t="shared" si="1"/>
        <v>0.11428571428571428</v>
      </c>
      <c r="P19"/>
      <c r="Q19" s="1"/>
    </row>
    <row r="20" spans="1:17" x14ac:dyDescent="0.25">
      <c r="A20" s="10">
        <v>2019</v>
      </c>
      <c r="B20" s="10" t="s">
        <v>16</v>
      </c>
      <c r="C20" s="10" t="s">
        <v>17</v>
      </c>
      <c r="D20" s="10" t="s">
        <v>18</v>
      </c>
      <c r="E20" s="10">
        <v>27</v>
      </c>
      <c r="F20" s="10" t="s">
        <v>19</v>
      </c>
      <c r="G20" s="10">
        <f>SUM(E20:E22)</f>
        <v>28</v>
      </c>
      <c r="H20" s="11">
        <f>IFERROR(E20/(E20+E22),0)</f>
        <v>0.9642857142857143</v>
      </c>
      <c r="I20" s="11">
        <f>IFERROR((E20+E21)/G20,0)</f>
        <v>0.9642857142857143</v>
      </c>
      <c r="J20" s="11">
        <v>0.9</v>
      </c>
      <c r="K20" s="10" t="str">
        <f t="shared" si="0"/>
        <v>N</v>
      </c>
      <c r="L20" s="10" t="s">
        <v>21</v>
      </c>
      <c r="M20" s="10" t="str">
        <f>IF(K20="Y",(E20+E22) &amp; " of " &amp; G20,E20 &amp; " of " &amp; G20)</f>
        <v>27 of 28</v>
      </c>
      <c r="N20" s="12">
        <v>44104</v>
      </c>
      <c r="O20" s="11">
        <f t="shared" si="1"/>
        <v>0.9642857142857143</v>
      </c>
      <c r="P20" s="2"/>
      <c r="Q20" s="1"/>
    </row>
    <row r="21" spans="1:17" x14ac:dyDescent="0.25">
      <c r="A21" s="10">
        <v>2019</v>
      </c>
      <c r="B21" s="10" t="s">
        <v>16</v>
      </c>
      <c r="C21" s="10" t="s">
        <v>17</v>
      </c>
      <c r="D21" s="10" t="s">
        <v>22</v>
      </c>
      <c r="E21" s="10">
        <v>0</v>
      </c>
      <c r="F21" s="10" t="s">
        <v>19</v>
      </c>
      <c r="G21" s="10">
        <f>SUM(E20:E22)</f>
        <v>28</v>
      </c>
      <c r="H21" s="11">
        <f>IFERROR(E20/(E20+E22),0)</f>
        <v>0.9642857142857143</v>
      </c>
      <c r="I21" s="11">
        <f>IFERROR((E20+E21)/G20,0)</f>
        <v>0.9642857142857143</v>
      </c>
      <c r="J21" s="11">
        <v>0.9</v>
      </c>
      <c r="K21" s="10" t="str">
        <f t="shared" si="0"/>
        <v>N</v>
      </c>
      <c r="L21" s="10" t="s">
        <v>21</v>
      </c>
      <c r="M21" s="10" t="str">
        <f>IF(K20="Y",(E20+E22) &amp; " of " &amp; G20,E20 &amp; " of " &amp; G20)</f>
        <v>27 of 28</v>
      </c>
      <c r="N21" s="12">
        <v>44104</v>
      </c>
      <c r="O21" s="11">
        <f t="shared" si="1"/>
        <v>0</v>
      </c>
      <c r="P21" s="2"/>
      <c r="Q21" s="1"/>
    </row>
    <row r="22" spans="1:17" x14ac:dyDescent="0.25">
      <c r="A22" s="10">
        <v>2019</v>
      </c>
      <c r="B22" s="10" t="s">
        <v>16</v>
      </c>
      <c r="C22" s="10" t="s">
        <v>17</v>
      </c>
      <c r="D22" s="10" t="s">
        <v>23</v>
      </c>
      <c r="E22" s="10">
        <v>1</v>
      </c>
      <c r="F22" s="10" t="s">
        <v>19</v>
      </c>
      <c r="G22" s="10">
        <f>SUM(E20:E22)</f>
        <v>28</v>
      </c>
      <c r="H22" s="11">
        <f>IFERROR(E20/(E20+E22),0)</f>
        <v>0.9642857142857143</v>
      </c>
      <c r="I22" s="11">
        <f>IFERROR((E20+E21)/G20,0)</f>
        <v>0.9642857142857143</v>
      </c>
      <c r="J22" s="11">
        <v>0.9</v>
      </c>
      <c r="K22" s="10" t="str">
        <f t="shared" si="0"/>
        <v>N</v>
      </c>
      <c r="L22" s="10" t="s">
        <v>21</v>
      </c>
      <c r="M22" s="10" t="str">
        <f>IF(K20="Y",(E20+E22) &amp; " of " &amp; G20,E20 &amp; " of " &amp; G20)</f>
        <v>27 of 28</v>
      </c>
      <c r="N22" s="12">
        <v>44104</v>
      </c>
      <c r="O22" s="11">
        <f t="shared" si="1"/>
        <v>3.5714285714285712E-2</v>
      </c>
      <c r="P22" s="2"/>
      <c r="Q22" s="1"/>
    </row>
    <row r="23" spans="1:17" x14ac:dyDescent="0.25">
      <c r="A23" s="8">
        <v>2019</v>
      </c>
      <c r="B23" s="8" t="s">
        <v>16</v>
      </c>
      <c r="C23" s="8" t="s">
        <v>24</v>
      </c>
      <c r="D23" s="8" t="s">
        <v>18</v>
      </c>
      <c r="E23" s="8">
        <v>189</v>
      </c>
      <c r="F23" s="8" t="s">
        <v>19</v>
      </c>
      <c r="G23" s="8">
        <f>SUM(E23:E25)</f>
        <v>197</v>
      </c>
      <c r="H23" s="17">
        <f>IFERROR(E23/(E23+E25),0)</f>
        <v>0.95939086294416243</v>
      </c>
      <c r="I23" s="17">
        <f>IFERROR((E23+E24)/G23,0)</f>
        <v>0.95939086294416243</v>
      </c>
      <c r="J23" s="17">
        <v>0.9</v>
      </c>
      <c r="K23" s="8" t="str">
        <f t="shared" si="0"/>
        <v>N</v>
      </c>
      <c r="L23" s="8" t="s">
        <v>21</v>
      </c>
      <c r="M23" s="8" t="str">
        <f>IF(K23="Y",(E23+E25) &amp; " of " &amp; G23,E23 &amp; " of " &amp; G23)</f>
        <v>189 of 197</v>
      </c>
      <c r="N23" s="9">
        <v>44104</v>
      </c>
      <c r="O23" s="17">
        <f t="shared" si="1"/>
        <v>0.95939086294416243</v>
      </c>
    </row>
    <row r="24" spans="1:17" x14ac:dyDescent="0.25">
      <c r="A24" s="8">
        <v>2019</v>
      </c>
      <c r="B24" s="8" t="s">
        <v>16</v>
      </c>
      <c r="C24" s="8" t="s">
        <v>24</v>
      </c>
      <c r="D24" s="8" t="s">
        <v>22</v>
      </c>
      <c r="E24" s="8">
        <v>0</v>
      </c>
      <c r="F24" s="8" t="s">
        <v>19</v>
      </c>
      <c r="G24" s="8">
        <f>SUM(E23:E25)</f>
        <v>197</v>
      </c>
      <c r="H24" s="17">
        <f>IFERROR(E23/(E23+E25),0)</f>
        <v>0.95939086294416243</v>
      </c>
      <c r="I24" s="17">
        <f>IFERROR((E23+E24)/G23,0)</f>
        <v>0.95939086294416243</v>
      </c>
      <c r="J24" s="17">
        <v>0.9</v>
      </c>
      <c r="K24" s="8" t="str">
        <f t="shared" si="0"/>
        <v>N</v>
      </c>
      <c r="L24" s="8" t="s">
        <v>21</v>
      </c>
      <c r="M24" s="8" t="str">
        <f>IF(K23="Y",(E23+E25) &amp; " of " &amp; G23,E23 &amp; " of " &amp; G23)</f>
        <v>189 of 197</v>
      </c>
      <c r="N24" s="9">
        <v>44104</v>
      </c>
      <c r="O24" s="17">
        <f t="shared" si="1"/>
        <v>0</v>
      </c>
    </row>
    <row r="25" spans="1:17" x14ac:dyDescent="0.25">
      <c r="A25" s="8">
        <v>2019</v>
      </c>
      <c r="B25" s="8" t="s">
        <v>16</v>
      </c>
      <c r="C25" s="8" t="s">
        <v>24</v>
      </c>
      <c r="D25" s="8" t="s">
        <v>23</v>
      </c>
      <c r="E25" s="8">
        <v>8</v>
      </c>
      <c r="F25" s="8" t="s">
        <v>19</v>
      </c>
      <c r="G25" s="8">
        <f>SUM(E23:E25)</f>
        <v>197</v>
      </c>
      <c r="H25" s="17">
        <f>IFERROR(E23/(E23+E25),0)</f>
        <v>0.95939086294416243</v>
      </c>
      <c r="I25" s="17">
        <f>IFERROR((E23+E24)/G23,0)</f>
        <v>0.95939086294416243</v>
      </c>
      <c r="J25" s="17">
        <v>0.9</v>
      </c>
      <c r="K25" s="8" t="str">
        <f t="shared" si="0"/>
        <v>N</v>
      </c>
      <c r="L25" s="8" t="s">
        <v>21</v>
      </c>
      <c r="M25" s="8" t="str">
        <f>IF(K23="Y",(E23+E25) &amp; " of " &amp; G23,E23 &amp; " of " &amp; G23)</f>
        <v>189 of 197</v>
      </c>
      <c r="N25" s="9">
        <v>44104</v>
      </c>
      <c r="O25" s="17">
        <f t="shared" si="1"/>
        <v>4.060913705583756E-2</v>
      </c>
    </row>
    <row r="26" spans="1:17" x14ac:dyDescent="0.25">
      <c r="A26" s="8">
        <v>2019</v>
      </c>
      <c r="B26" s="8" t="s">
        <v>16</v>
      </c>
      <c r="C26" s="8" t="s">
        <v>25</v>
      </c>
      <c r="D26" s="8" t="s">
        <v>18</v>
      </c>
      <c r="E26" s="8">
        <v>203</v>
      </c>
      <c r="F26" s="8" t="s">
        <v>26</v>
      </c>
      <c r="G26" s="8">
        <f>SUM(E26:E28)</f>
        <v>212</v>
      </c>
      <c r="H26" s="17">
        <f>IFERROR(E26/(E26+E28),0)</f>
        <v>0.95754716981132071</v>
      </c>
      <c r="I26" s="17">
        <f>IFERROR((E26+E27)/G26,0)</f>
        <v>0.95754716981132071</v>
      </c>
      <c r="J26" s="17">
        <v>0.9</v>
      </c>
      <c r="K26" s="8" t="str">
        <f t="shared" si="0"/>
        <v>N</v>
      </c>
      <c r="L26" s="8" t="s">
        <v>21</v>
      </c>
      <c r="M26" s="8" t="str">
        <f>IF(K26="Y",(E26+E28) &amp; " of " &amp; G26,E26 &amp; " of " &amp; G26)</f>
        <v>203 of 212</v>
      </c>
      <c r="N26" s="9">
        <v>44104</v>
      </c>
      <c r="O26" s="17">
        <f t="shared" si="1"/>
        <v>0.95754716981132071</v>
      </c>
      <c r="P26" s="13"/>
    </row>
    <row r="27" spans="1:17" x14ac:dyDescent="0.25">
      <c r="A27" s="8">
        <v>2019</v>
      </c>
      <c r="B27" s="8" t="s">
        <v>16</v>
      </c>
      <c r="C27" s="8" t="s">
        <v>25</v>
      </c>
      <c r="D27" s="8" t="s">
        <v>22</v>
      </c>
      <c r="E27" s="8">
        <v>0</v>
      </c>
      <c r="F27" s="8" t="s">
        <v>26</v>
      </c>
      <c r="G27" s="8">
        <f>SUM(E26:E28)</f>
        <v>212</v>
      </c>
      <c r="H27" s="17">
        <f>IFERROR(E26/(E26+E28),0)</f>
        <v>0.95754716981132071</v>
      </c>
      <c r="I27" s="17">
        <f>IFERROR((E26+E27)/G26,0)</f>
        <v>0.95754716981132071</v>
      </c>
      <c r="J27" s="17">
        <v>0.9</v>
      </c>
      <c r="K27" s="8" t="str">
        <f t="shared" si="0"/>
        <v>N</v>
      </c>
      <c r="L27" s="8" t="s">
        <v>21</v>
      </c>
      <c r="M27" s="8" t="str">
        <f>IF(K26="Y",(E26+E28) &amp; " of " &amp; G26,E26 &amp; " of " &amp; G26)</f>
        <v>203 of 212</v>
      </c>
      <c r="N27" s="9">
        <v>44104</v>
      </c>
      <c r="O27" s="17">
        <f t="shared" si="1"/>
        <v>0</v>
      </c>
      <c r="P27" s="13"/>
    </row>
    <row r="28" spans="1:17" x14ac:dyDescent="0.25">
      <c r="A28" s="8">
        <v>2019</v>
      </c>
      <c r="B28" s="8" t="s">
        <v>16</v>
      </c>
      <c r="C28" s="8" t="s">
        <v>25</v>
      </c>
      <c r="D28" s="8" t="s">
        <v>23</v>
      </c>
      <c r="E28" s="8">
        <v>9</v>
      </c>
      <c r="F28" s="8" t="s">
        <v>26</v>
      </c>
      <c r="G28" s="8">
        <f>SUM(E26:E28)</f>
        <v>212</v>
      </c>
      <c r="H28" s="17">
        <f>IFERROR(E26/(E26+E28),0)</f>
        <v>0.95754716981132071</v>
      </c>
      <c r="I28" s="17">
        <f>IFERROR((E26+E27)/G26,0)</f>
        <v>0.95754716981132071</v>
      </c>
      <c r="J28" s="17">
        <v>0.9</v>
      </c>
      <c r="K28" s="8" t="str">
        <f t="shared" si="0"/>
        <v>N</v>
      </c>
      <c r="L28" s="8" t="s">
        <v>21</v>
      </c>
      <c r="M28" s="8" t="str">
        <f>IF(K26="Y",(E26+E28) &amp; " of " &amp; G26,E26 &amp; " of " &amp; G26)</f>
        <v>203 of 212</v>
      </c>
      <c r="N28" s="9">
        <v>44104</v>
      </c>
      <c r="O28" s="17">
        <f t="shared" si="1"/>
        <v>4.2452830188679243E-2</v>
      </c>
      <c r="P28" s="13"/>
    </row>
    <row r="29" spans="1:17" x14ac:dyDescent="0.25">
      <c r="A29" s="8">
        <v>2019</v>
      </c>
      <c r="B29" s="8" t="s">
        <v>16</v>
      </c>
      <c r="C29" s="14" t="s">
        <v>27</v>
      </c>
      <c r="D29" s="8" t="s">
        <v>18</v>
      </c>
      <c r="E29" s="8">
        <v>225</v>
      </c>
      <c r="F29" s="8" t="s">
        <v>28</v>
      </c>
      <c r="G29" s="8">
        <f>SUM(E29:E31)</f>
        <v>230</v>
      </c>
      <c r="H29" s="17">
        <f>IFERROR(E29/(E29+E31),0)</f>
        <v>0.97826086956521741</v>
      </c>
      <c r="I29" s="17">
        <f>IFERROR((E29+E30)/G29,0)</f>
        <v>0.97826086956521741</v>
      </c>
      <c r="J29" s="17">
        <v>0.9</v>
      </c>
      <c r="K29" s="8" t="str">
        <f t="shared" si="0"/>
        <v>N</v>
      </c>
      <c r="L29" s="8" t="s">
        <v>21</v>
      </c>
      <c r="M29" s="8" t="str">
        <f>IF(K29="Y",(E29+E31) &amp; " of " &amp; G29,E29 &amp; " of " &amp; G29)</f>
        <v>225 of 230</v>
      </c>
      <c r="N29" s="9">
        <v>44104</v>
      </c>
      <c r="O29" s="17">
        <f t="shared" si="1"/>
        <v>0.97826086956521741</v>
      </c>
      <c r="P29" s="13"/>
      <c r="Q29" s="11"/>
    </row>
    <row r="30" spans="1:17" x14ac:dyDescent="0.25">
      <c r="A30" s="8">
        <v>2019</v>
      </c>
      <c r="B30" s="8" t="s">
        <v>16</v>
      </c>
      <c r="C30" s="14" t="s">
        <v>27</v>
      </c>
      <c r="D30" s="8" t="s">
        <v>22</v>
      </c>
      <c r="E30" s="8">
        <v>0</v>
      </c>
      <c r="F30" s="8" t="s">
        <v>28</v>
      </c>
      <c r="G30" s="8">
        <f>SUM(E29:E31)</f>
        <v>230</v>
      </c>
      <c r="H30" s="17">
        <f>IFERROR(E29/(E29+E31),0)</f>
        <v>0.97826086956521741</v>
      </c>
      <c r="I30" s="17">
        <f>IFERROR((E29+E30)/G29,0)</f>
        <v>0.97826086956521741</v>
      </c>
      <c r="J30" s="17">
        <v>0.9</v>
      </c>
      <c r="K30" s="8" t="str">
        <f t="shared" si="0"/>
        <v>N</v>
      </c>
      <c r="L30" s="8" t="s">
        <v>21</v>
      </c>
      <c r="M30" s="8" t="str">
        <f>IF(K29="Y",(E29+E31) &amp; " of " &amp; G29,E29 &amp; " of " &amp; G29)</f>
        <v>225 of 230</v>
      </c>
      <c r="N30" s="9">
        <v>44104</v>
      </c>
      <c r="O30" s="17">
        <f t="shared" si="1"/>
        <v>0</v>
      </c>
      <c r="P30" s="13"/>
      <c r="Q30" s="11"/>
    </row>
    <row r="31" spans="1:17" x14ac:dyDescent="0.25">
      <c r="A31" s="8">
        <v>2019</v>
      </c>
      <c r="B31" s="8" t="s">
        <v>16</v>
      </c>
      <c r="C31" s="14" t="s">
        <v>27</v>
      </c>
      <c r="D31" s="8" t="s">
        <v>23</v>
      </c>
      <c r="E31" s="8">
        <v>5</v>
      </c>
      <c r="F31" s="8" t="s">
        <v>28</v>
      </c>
      <c r="G31" s="8">
        <f>SUM(E29:E31)</f>
        <v>230</v>
      </c>
      <c r="H31" s="17">
        <f>IFERROR(E29/(E29+E31),0)</f>
        <v>0.97826086956521741</v>
      </c>
      <c r="I31" s="17">
        <f>IFERROR((E29+E30)/G29,0)</f>
        <v>0.97826086956521741</v>
      </c>
      <c r="J31" s="17">
        <v>0.9</v>
      </c>
      <c r="K31" s="8" t="str">
        <f t="shared" si="0"/>
        <v>N</v>
      </c>
      <c r="L31" s="8" t="s">
        <v>21</v>
      </c>
      <c r="M31" s="8" t="str">
        <f>IF(K29="Y",(E29+E31) &amp; " of " &amp; G29,E29 &amp; " of " &amp; G29)</f>
        <v>225 of 230</v>
      </c>
      <c r="N31" s="9">
        <v>44104</v>
      </c>
      <c r="O31" s="17">
        <f t="shared" si="1"/>
        <v>2.1739130434782608E-2</v>
      </c>
      <c r="P31" s="13"/>
      <c r="Q31" s="11"/>
    </row>
    <row r="32" spans="1:17" x14ac:dyDescent="0.25">
      <c r="A32" s="8">
        <v>2019</v>
      </c>
      <c r="B32" s="8" t="s">
        <v>16</v>
      </c>
      <c r="C32" s="14" t="s">
        <v>29</v>
      </c>
      <c r="D32" s="8" t="s">
        <v>18</v>
      </c>
      <c r="E32" s="8">
        <v>149</v>
      </c>
      <c r="F32" s="8" t="s">
        <v>30</v>
      </c>
      <c r="G32" s="8">
        <f>SUM(E32:E34)</f>
        <v>158</v>
      </c>
      <c r="H32" s="17">
        <f>IFERROR(E32/(E32+E34),0)</f>
        <v>0.94303797468354433</v>
      </c>
      <c r="I32" s="17">
        <f>IFERROR((E32+E33)/G32,0)</f>
        <v>0.94303797468354433</v>
      </c>
      <c r="J32" s="17">
        <v>0.9</v>
      </c>
      <c r="K32" s="8" t="str">
        <f t="shared" si="0"/>
        <v>N</v>
      </c>
      <c r="L32" s="8" t="s">
        <v>21</v>
      </c>
      <c r="M32" s="8" t="str">
        <f>IF(K32="Y",(E32+E34) &amp; " of " &amp; G32,E32 &amp; " of " &amp; G32)</f>
        <v>149 of 158</v>
      </c>
      <c r="N32" s="9">
        <v>44104</v>
      </c>
      <c r="O32" s="17">
        <f t="shared" si="1"/>
        <v>0.94303797468354433</v>
      </c>
      <c r="P32" s="13"/>
      <c r="Q32" s="11"/>
    </row>
    <row r="33" spans="1:17" x14ac:dyDescent="0.25">
      <c r="A33" s="8">
        <v>2019</v>
      </c>
      <c r="B33" s="8" t="s">
        <v>16</v>
      </c>
      <c r="C33" s="14" t="s">
        <v>29</v>
      </c>
      <c r="D33" s="8" t="s">
        <v>22</v>
      </c>
      <c r="E33" s="8">
        <v>0</v>
      </c>
      <c r="F33" s="8" t="s">
        <v>30</v>
      </c>
      <c r="G33" s="8">
        <f>SUM(E32:E34)</f>
        <v>158</v>
      </c>
      <c r="H33" s="17">
        <f>IFERROR(E32/(E32+E34),0)</f>
        <v>0.94303797468354433</v>
      </c>
      <c r="I33" s="17">
        <f>IFERROR((E32+E33)/G32,0)</f>
        <v>0.94303797468354433</v>
      </c>
      <c r="J33" s="17">
        <v>0.9</v>
      </c>
      <c r="K33" s="8" t="str">
        <f t="shared" si="0"/>
        <v>N</v>
      </c>
      <c r="L33" s="8" t="s">
        <v>21</v>
      </c>
      <c r="M33" s="8" t="str">
        <f>IF(K32="Y",(E32+E34) &amp; " of " &amp; G32,E32 &amp; " of " &amp; G32)</f>
        <v>149 of 158</v>
      </c>
      <c r="N33" s="9">
        <v>44104</v>
      </c>
      <c r="O33" s="17">
        <f t="shared" si="1"/>
        <v>0</v>
      </c>
      <c r="P33" s="13"/>
      <c r="Q33" s="11"/>
    </row>
    <row r="34" spans="1:17" x14ac:dyDescent="0.25">
      <c r="A34" s="8">
        <v>2019</v>
      </c>
      <c r="B34" s="8" t="s">
        <v>16</v>
      </c>
      <c r="C34" s="14" t="s">
        <v>29</v>
      </c>
      <c r="D34" s="8" t="s">
        <v>23</v>
      </c>
      <c r="E34" s="8">
        <v>9</v>
      </c>
      <c r="F34" s="8" t="s">
        <v>30</v>
      </c>
      <c r="G34" s="8">
        <f>SUM(E32:E34)</f>
        <v>158</v>
      </c>
      <c r="H34" s="17">
        <f>IFERROR(E32/(E32+E34),0)</f>
        <v>0.94303797468354433</v>
      </c>
      <c r="I34" s="17">
        <f>IFERROR((E32+E33)/G32,0)</f>
        <v>0.94303797468354433</v>
      </c>
      <c r="J34" s="17">
        <v>0.9</v>
      </c>
      <c r="K34" s="8" t="str">
        <f t="shared" ref="K34:K52" si="2">IF(A34&gt;2020,"Y","N")</f>
        <v>N</v>
      </c>
      <c r="L34" s="8" t="s">
        <v>21</v>
      </c>
      <c r="M34" s="8" t="str">
        <f>IF(K32="Y",(E32+E34) &amp; " of " &amp; G32,E32 &amp; " of " &amp; G32)</f>
        <v>149 of 158</v>
      </c>
      <c r="N34" s="9">
        <v>44104</v>
      </c>
      <c r="O34" s="17">
        <f t="shared" ref="O34:O65" si="3">IFERROR(E34/G34,0)</f>
        <v>5.6962025316455694E-2</v>
      </c>
      <c r="P34" s="13"/>
      <c r="Q34" s="11"/>
    </row>
    <row r="35" spans="1:17" x14ac:dyDescent="0.25">
      <c r="A35" s="10">
        <v>2020</v>
      </c>
      <c r="B35" s="10" t="s">
        <v>16</v>
      </c>
      <c r="C35" s="10" t="s">
        <v>39</v>
      </c>
      <c r="D35" s="10" t="s">
        <v>18</v>
      </c>
      <c r="E35" s="10">
        <v>68</v>
      </c>
      <c r="F35" s="10" t="s">
        <v>31</v>
      </c>
      <c r="G35" s="10">
        <f>SUM(E35:E37)</f>
        <v>79</v>
      </c>
      <c r="H35" s="11">
        <f>IFERROR(E35/(E35+E37),0)</f>
        <v>0.86075949367088611</v>
      </c>
      <c r="I35" s="11">
        <f>IFERROR((E35+E36)/G35,0)</f>
        <v>0.86075949367088611</v>
      </c>
      <c r="J35" s="11">
        <v>0.7</v>
      </c>
      <c r="K35" s="10" t="str">
        <f t="shared" si="2"/>
        <v>N</v>
      </c>
      <c r="L35" s="10" t="s">
        <v>21</v>
      </c>
      <c r="M35" s="10" t="str">
        <f>IF(K35="Y",(E35+E37) &amp; " of " &amp; G35,E35 &amp; " of " &amp; G35)</f>
        <v>68 of 79</v>
      </c>
      <c r="N35" s="12">
        <v>44469</v>
      </c>
      <c r="O35" s="11">
        <f t="shared" si="3"/>
        <v>0.86075949367088611</v>
      </c>
      <c r="P35" s="13"/>
      <c r="Q35" s="13"/>
    </row>
    <row r="36" spans="1:17" x14ac:dyDescent="0.25">
      <c r="A36" s="10">
        <v>2020</v>
      </c>
      <c r="B36" s="10" t="s">
        <v>16</v>
      </c>
      <c r="C36" s="10" t="s">
        <v>39</v>
      </c>
      <c r="D36" s="10" t="s">
        <v>22</v>
      </c>
      <c r="E36" s="10">
        <v>0</v>
      </c>
      <c r="F36" s="10" t="s">
        <v>31</v>
      </c>
      <c r="G36" s="10">
        <f>SUM(E35:E37)</f>
        <v>79</v>
      </c>
      <c r="H36" s="11">
        <f>IFERROR(E35/(E35+E37),0)</f>
        <v>0.86075949367088611</v>
      </c>
      <c r="I36" s="11">
        <f>IFERROR((E35+E36)/G35,0)</f>
        <v>0.86075949367088611</v>
      </c>
      <c r="J36" s="11">
        <v>0.7</v>
      </c>
      <c r="K36" s="10" t="str">
        <f t="shared" si="2"/>
        <v>N</v>
      </c>
      <c r="L36" s="10" t="s">
        <v>21</v>
      </c>
      <c r="M36" s="10" t="str">
        <f>IF(K35="Y",(E35+E37) &amp; " of " &amp; G35,E35 &amp; " of " &amp; G35)</f>
        <v>68 of 79</v>
      </c>
      <c r="N36" s="12">
        <v>44469</v>
      </c>
      <c r="O36" s="11">
        <f t="shared" si="3"/>
        <v>0</v>
      </c>
      <c r="P36" s="13"/>
      <c r="Q36" s="13"/>
    </row>
    <row r="37" spans="1:17" x14ac:dyDescent="0.25">
      <c r="A37" s="10">
        <v>2020</v>
      </c>
      <c r="B37" s="10" t="s">
        <v>16</v>
      </c>
      <c r="C37" s="10" t="s">
        <v>39</v>
      </c>
      <c r="D37" s="10" t="s">
        <v>23</v>
      </c>
      <c r="E37" s="10">
        <v>11</v>
      </c>
      <c r="F37" s="10" t="s">
        <v>31</v>
      </c>
      <c r="G37" s="10">
        <f>SUM(E35:E37)</f>
        <v>79</v>
      </c>
      <c r="H37" s="11">
        <f>IFERROR(E35/(E35+E37),0)</f>
        <v>0.86075949367088611</v>
      </c>
      <c r="I37" s="11">
        <f>IFERROR((E35+E36)/G35,0)</f>
        <v>0.86075949367088611</v>
      </c>
      <c r="J37" s="11">
        <v>0.7</v>
      </c>
      <c r="K37" s="10" t="str">
        <f t="shared" si="2"/>
        <v>N</v>
      </c>
      <c r="L37" s="10" t="s">
        <v>21</v>
      </c>
      <c r="M37" s="10" t="str">
        <f>IF(K35="Y",(E35+E37) &amp; " of " &amp; G35,E35 &amp; " of " &amp; G35)</f>
        <v>68 of 79</v>
      </c>
      <c r="N37" s="12">
        <v>44469</v>
      </c>
      <c r="O37" s="11">
        <f t="shared" si="3"/>
        <v>0.13924050632911392</v>
      </c>
      <c r="P37" s="13"/>
      <c r="Q37" s="13"/>
    </row>
    <row r="38" spans="1:17" x14ac:dyDescent="0.25">
      <c r="A38" s="10">
        <v>2020</v>
      </c>
      <c r="B38" s="10" t="s">
        <v>16</v>
      </c>
      <c r="C38" s="10" t="s">
        <v>32</v>
      </c>
      <c r="D38" s="10" t="s">
        <v>18</v>
      </c>
      <c r="E38" s="10">
        <v>31</v>
      </c>
      <c r="F38" s="10" t="s">
        <v>19</v>
      </c>
      <c r="G38" s="10">
        <f>SUM(E38:E40)</f>
        <v>35</v>
      </c>
      <c r="H38" s="11">
        <f>IFERROR(E38/(E38+E40),0)</f>
        <v>0.88571428571428568</v>
      </c>
      <c r="I38" s="11">
        <f>IFERROR((E38+E39)/G38,0)</f>
        <v>0.88571428571428568</v>
      </c>
      <c r="J38" s="11">
        <v>0.9</v>
      </c>
      <c r="K38" s="10" t="str">
        <f t="shared" si="2"/>
        <v>N</v>
      </c>
      <c r="L38" s="10" t="s">
        <v>33</v>
      </c>
      <c r="M38" s="10" t="str">
        <f>IF(K38="Y",(E38+E40) &amp; " of " &amp; G38,E38 &amp; " of " &amp; G38)</f>
        <v>31 of 35</v>
      </c>
      <c r="N38" s="12">
        <v>44469</v>
      </c>
      <c r="O38" s="11">
        <f t="shared" si="3"/>
        <v>0.88571428571428568</v>
      </c>
      <c r="P38" s="13"/>
      <c r="Q38" s="11"/>
    </row>
    <row r="39" spans="1:17" x14ac:dyDescent="0.25">
      <c r="A39" s="10">
        <v>2020</v>
      </c>
      <c r="B39" s="10" t="s">
        <v>16</v>
      </c>
      <c r="C39" s="10" t="s">
        <v>32</v>
      </c>
      <c r="D39" s="10" t="s">
        <v>22</v>
      </c>
      <c r="E39" s="10">
        <v>0</v>
      </c>
      <c r="F39" s="10" t="s">
        <v>19</v>
      </c>
      <c r="G39" s="10">
        <f>SUM(E38:E40)</f>
        <v>35</v>
      </c>
      <c r="H39" s="11">
        <f>IFERROR(E38/(E38+E40),0)</f>
        <v>0.88571428571428568</v>
      </c>
      <c r="I39" s="11">
        <f>IFERROR((E38+E39)/G38,0)</f>
        <v>0.88571428571428568</v>
      </c>
      <c r="J39" s="11">
        <v>0.9</v>
      </c>
      <c r="K39" s="10" t="str">
        <f t="shared" si="2"/>
        <v>N</v>
      </c>
      <c r="L39" s="10" t="s">
        <v>33</v>
      </c>
      <c r="M39" s="10" t="str">
        <f>IF(K38="Y",(E38+E40) &amp; " of " &amp; G38,E38 &amp; " of " &amp; G38)</f>
        <v>31 of 35</v>
      </c>
      <c r="N39" s="12">
        <v>44469</v>
      </c>
      <c r="O39" s="11">
        <f t="shared" si="3"/>
        <v>0</v>
      </c>
      <c r="P39" s="13"/>
      <c r="Q39" s="11"/>
    </row>
    <row r="40" spans="1:17" x14ac:dyDescent="0.25">
      <c r="A40" s="10">
        <v>2020</v>
      </c>
      <c r="B40" s="10" t="s">
        <v>16</v>
      </c>
      <c r="C40" s="10" t="s">
        <v>32</v>
      </c>
      <c r="D40" s="10" t="s">
        <v>23</v>
      </c>
      <c r="E40" s="10">
        <v>4</v>
      </c>
      <c r="F40" s="10" t="s">
        <v>19</v>
      </c>
      <c r="G40" s="10">
        <f>SUM(E38:E40)</f>
        <v>35</v>
      </c>
      <c r="H40" s="11">
        <f>IFERROR(E38/(E38+E40),0)</f>
        <v>0.88571428571428568</v>
      </c>
      <c r="I40" s="11">
        <f>IFERROR((E38+E39)/G38,0)</f>
        <v>0.88571428571428568</v>
      </c>
      <c r="J40" s="11">
        <v>0.9</v>
      </c>
      <c r="K40" s="10" t="str">
        <f t="shared" si="2"/>
        <v>N</v>
      </c>
      <c r="L40" s="10" t="s">
        <v>33</v>
      </c>
      <c r="M40" s="10" t="str">
        <f>IF(K38="Y",(E38+E40) &amp; " of " &amp; G38,E38 &amp; " of " &amp; G38)</f>
        <v>31 of 35</v>
      </c>
      <c r="N40" s="12">
        <v>44469</v>
      </c>
      <c r="O40" s="11">
        <f t="shared" si="3"/>
        <v>0.11428571428571428</v>
      </c>
      <c r="P40" s="13"/>
      <c r="Q40" s="11"/>
    </row>
    <row r="41" spans="1:17" x14ac:dyDescent="0.25">
      <c r="A41" s="10">
        <v>2020</v>
      </c>
      <c r="B41" s="10" t="s">
        <v>16</v>
      </c>
      <c r="C41" s="10" t="s">
        <v>24</v>
      </c>
      <c r="D41" s="10" t="s">
        <v>18</v>
      </c>
      <c r="E41" s="10">
        <v>248</v>
      </c>
      <c r="F41" s="10" t="s">
        <v>19</v>
      </c>
      <c r="G41" s="10">
        <f>SUM(E41:E43)</f>
        <v>261</v>
      </c>
      <c r="H41" s="11">
        <f>IFERROR(E41/(E41+E43),0)</f>
        <v>0.95019157088122608</v>
      </c>
      <c r="I41" s="11">
        <f>IFERROR((E41+E42)/G41,0)</f>
        <v>0.95019157088122608</v>
      </c>
      <c r="J41" s="11">
        <v>0.9</v>
      </c>
      <c r="K41" s="10" t="str">
        <f t="shared" si="2"/>
        <v>N</v>
      </c>
      <c r="L41" s="10" t="s">
        <v>21</v>
      </c>
      <c r="M41" s="10" t="str">
        <f>IF(K41="Y",(E41+E43) &amp; " of " &amp; G41,E41 &amp; " of " &amp; G41)</f>
        <v>248 of 261</v>
      </c>
      <c r="N41" s="12">
        <v>44469</v>
      </c>
      <c r="O41" s="11">
        <f t="shared" si="3"/>
        <v>0.95019157088122608</v>
      </c>
      <c r="P41" s="13"/>
      <c r="Q41" s="11"/>
    </row>
    <row r="42" spans="1:17" x14ac:dyDescent="0.25">
      <c r="A42" s="10">
        <v>2020</v>
      </c>
      <c r="B42" s="10" t="s">
        <v>16</v>
      </c>
      <c r="C42" s="10" t="s">
        <v>24</v>
      </c>
      <c r="D42" s="10" t="s">
        <v>22</v>
      </c>
      <c r="E42" s="10">
        <v>0</v>
      </c>
      <c r="F42" s="10" t="s">
        <v>19</v>
      </c>
      <c r="G42" s="10">
        <f>SUM(E41:E43)</f>
        <v>261</v>
      </c>
      <c r="H42" s="11">
        <f>IFERROR(E41/(E41+E43),0)</f>
        <v>0.95019157088122608</v>
      </c>
      <c r="I42" s="11">
        <f>IFERROR((E41+E42)/G41,0)</f>
        <v>0.95019157088122608</v>
      </c>
      <c r="J42" s="11">
        <v>0.9</v>
      </c>
      <c r="K42" s="10" t="str">
        <f t="shared" si="2"/>
        <v>N</v>
      </c>
      <c r="L42" s="10" t="s">
        <v>21</v>
      </c>
      <c r="M42" s="10" t="str">
        <f>IF(K41="Y",(E41+E43) &amp; " of " &amp; G41,E41 &amp; " of " &amp; G41)</f>
        <v>248 of 261</v>
      </c>
      <c r="N42" s="12">
        <v>44469</v>
      </c>
      <c r="O42" s="11">
        <f t="shared" si="3"/>
        <v>0</v>
      </c>
      <c r="P42" s="13"/>
      <c r="Q42" s="11"/>
    </row>
    <row r="43" spans="1:17" x14ac:dyDescent="0.25">
      <c r="A43" s="10">
        <v>2020</v>
      </c>
      <c r="B43" s="10" t="s">
        <v>16</v>
      </c>
      <c r="C43" s="10" t="s">
        <v>24</v>
      </c>
      <c r="D43" s="10" t="s">
        <v>23</v>
      </c>
      <c r="E43" s="10">
        <v>13</v>
      </c>
      <c r="F43" s="10" t="s">
        <v>19</v>
      </c>
      <c r="G43" s="10">
        <f>SUM(E41:E43)</f>
        <v>261</v>
      </c>
      <c r="H43" s="11">
        <f>IFERROR(E41/(E41+E43),0)</f>
        <v>0.95019157088122608</v>
      </c>
      <c r="I43" s="11">
        <f>IFERROR((E41+E42)/G41,0)</f>
        <v>0.95019157088122608</v>
      </c>
      <c r="J43" s="11">
        <v>0.9</v>
      </c>
      <c r="K43" s="10" t="str">
        <f t="shared" si="2"/>
        <v>N</v>
      </c>
      <c r="L43" s="10" t="s">
        <v>21</v>
      </c>
      <c r="M43" s="10" t="str">
        <f>IF(K41="Y",(E41+E43) &amp; " of " &amp; G41,E41 &amp; " of " &amp; G41)</f>
        <v>248 of 261</v>
      </c>
      <c r="N43" s="12">
        <v>44469</v>
      </c>
      <c r="O43" s="11">
        <f t="shared" si="3"/>
        <v>4.9808429118773943E-2</v>
      </c>
      <c r="P43" s="13"/>
      <c r="Q43" s="11"/>
    </row>
    <row r="44" spans="1:17" x14ac:dyDescent="0.25">
      <c r="A44" s="10">
        <v>2020</v>
      </c>
      <c r="B44" s="10" t="s">
        <v>16</v>
      </c>
      <c r="C44" s="10" t="s">
        <v>25</v>
      </c>
      <c r="D44" s="10" t="s">
        <v>18</v>
      </c>
      <c r="E44" s="10">
        <v>216</v>
      </c>
      <c r="F44" s="10" t="s">
        <v>26</v>
      </c>
      <c r="G44" s="10">
        <f>SUM(E44:E46)</f>
        <v>224</v>
      </c>
      <c r="H44" s="15">
        <f>IFERROR(E44/(E44+E46),0)</f>
        <v>0.9642857142857143</v>
      </c>
      <c r="I44" s="15">
        <f>IFERROR((E44+E45)/G44,0)</f>
        <v>0.9642857142857143</v>
      </c>
      <c r="J44" s="15">
        <v>0.9</v>
      </c>
      <c r="K44" s="10" t="str">
        <f t="shared" si="2"/>
        <v>N</v>
      </c>
      <c r="L44" s="10" t="s">
        <v>21</v>
      </c>
      <c r="M44" s="10" t="str">
        <f>IF(K44="Y",(E44+E46) &amp; " of " &amp; G44,E44 &amp; " of " &amp; G44)</f>
        <v>216 of 224</v>
      </c>
      <c r="N44" s="12">
        <v>44469</v>
      </c>
      <c r="O44" s="15">
        <f t="shared" si="3"/>
        <v>0.9642857142857143</v>
      </c>
      <c r="P44" s="13"/>
      <c r="Q44" s="11"/>
    </row>
    <row r="45" spans="1:17" x14ac:dyDescent="0.25">
      <c r="A45" s="10">
        <v>2020</v>
      </c>
      <c r="B45" s="10" t="s">
        <v>16</v>
      </c>
      <c r="C45" s="10" t="s">
        <v>25</v>
      </c>
      <c r="D45" s="10" t="s">
        <v>22</v>
      </c>
      <c r="E45" s="10">
        <v>0</v>
      </c>
      <c r="F45" s="10" t="s">
        <v>26</v>
      </c>
      <c r="G45" s="10">
        <f>SUM(E44:E46)</f>
        <v>224</v>
      </c>
      <c r="H45" s="15">
        <f>IFERROR(E44/(E44+E46),0)</f>
        <v>0.9642857142857143</v>
      </c>
      <c r="I45" s="15">
        <f>IFERROR((E44+E45)/G44,0)</f>
        <v>0.9642857142857143</v>
      </c>
      <c r="J45" s="15">
        <v>0.9</v>
      </c>
      <c r="K45" s="10" t="str">
        <f t="shared" si="2"/>
        <v>N</v>
      </c>
      <c r="L45" s="10" t="s">
        <v>21</v>
      </c>
      <c r="M45" s="10" t="str">
        <f>IF(K44="Y",(E44+E46) &amp; " of " &amp; G44,E44 &amp; " of " &amp; G44)</f>
        <v>216 of 224</v>
      </c>
      <c r="N45" s="12">
        <v>44469</v>
      </c>
      <c r="O45" s="15">
        <f t="shared" si="3"/>
        <v>0</v>
      </c>
      <c r="P45" s="13"/>
      <c r="Q45" s="11"/>
    </row>
    <row r="46" spans="1:17" x14ac:dyDescent="0.25">
      <c r="A46" s="10">
        <v>2020</v>
      </c>
      <c r="B46" s="10" t="s">
        <v>16</v>
      </c>
      <c r="C46" s="10" t="s">
        <v>25</v>
      </c>
      <c r="D46" s="10" t="s">
        <v>23</v>
      </c>
      <c r="E46" s="10">
        <v>8</v>
      </c>
      <c r="F46" s="10" t="s">
        <v>26</v>
      </c>
      <c r="G46" s="10">
        <f>SUM(E44:E46)</f>
        <v>224</v>
      </c>
      <c r="H46" s="15">
        <f>IFERROR(E44/(E44+E46),0)</f>
        <v>0.9642857142857143</v>
      </c>
      <c r="I46" s="15">
        <f>IFERROR((E44+E45)/G44,0)</f>
        <v>0.9642857142857143</v>
      </c>
      <c r="J46" s="15">
        <v>0.9</v>
      </c>
      <c r="K46" s="10" t="str">
        <f t="shared" si="2"/>
        <v>N</v>
      </c>
      <c r="L46" s="10" t="s">
        <v>21</v>
      </c>
      <c r="M46" s="10" t="str">
        <f>IF(K44="Y",(E44+E46) &amp; " of " &amp; G44,E44 &amp; " of " &amp; G44)</f>
        <v>216 of 224</v>
      </c>
      <c r="N46" s="12">
        <v>44469</v>
      </c>
      <c r="O46" s="15">
        <f t="shared" si="3"/>
        <v>3.5714285714285712E-2</v>
      </c>
      <c r="P46" s="13"/>
      <c r="Q46" s="11"/>
    </row>
    <row r="47" spans="1:17" x14ac:dyDescent="0.25">
      <c r="A47" s="10">
        <v>2020</v>
      </c>
      <c r="B47" s="10" t="s">
        <v>16</v>
      </c>
      <c r="C47" s="10" t="s">
        <v>27</v>
      </c>
      <c r="D47" s="10" t="s">
        <v>18</v>
      </c>
      <c r="E47" s="10">
        <v>249</v>
      </c>
      <c r="F47" s="10" t="s">
        <v>28</v>
      </c>
      <c r="G47" s="10">
        <f>SUM(E47:E49)</f>
        <v>255</v>
      </c>
      <c r="H47" s="15">
        <f>IFERROR(E47/(E47+E49),0)</f>
        <v>0.97647058823529409</v>
      </c>
      <c r="I47" s="15">
        <f>IFERROR((E47+E48)/G47,0)</f>
        <v>0.97647058823529409</v>
      </c>
      <c r="J47" s="15">
        <v>0.9</v>
      </c>
      <c r="K47" s="10" t="str">
        <f t="shared" si="2"/>
        <v>N</v>
      </c>
      <c r="L47" s="10" t="s">
        <v>21</v>
      </c>
      <c r="M47" s="10" t="str">
        <f>IF(K47="Y",(E47+E49) &amp; " of " &amp; G47,E47 &amp; " of " &amp; G47)</f>
        <v>249 of 255</v>
      </c>
      <c r="N47" s="12">
        <v>44469</v>
      </c>
      <c r="O47" s="15">
        <f t="shared" si="3"/>
        <v>0.97647058823529409</v>
      </c>
      <c r="P47" s="13"/>
      <c r="Q47" s="11"/>
    </row>
    <row r="48" spans="1:17" x14ac:dyDescent="0.25">
      <c r="A48" s="10">
        <v>2020</v>
      </c>
      <c r="B48" s="10" t="s">
        <v>16</v>
      </c>
      <c r="C48" s="10" t="s">
        <v>27</v>
      </c>
      <c r="D48" s="10" t="s">
        <v>22</v>
      </c>
      <c r="E48" s="10">
        <v>0</v>
      </c>
      <c r="F48" s="10" t="s">
        <v>28</v>
      </c>
      <c r="G48" s="10">
        <f>SUM(E47:E49)</f>
        <v>255</v>
      </c>
      <c r="H48" s="15">
        <f>IFERROR(E47/(E47+E49),0)</f>
        <v>0.97647058823529409</v>
      </c>
      <c r="I48" s="15">
        <f>IFERROR((E47+E48)/G47,0)</f>
        <v>0.97647058823529409</v>
      </c>
      <c r="J48" s="15">
        <v>0.9</v>
      </c>
      <c r="K48" s="10" t="str">
        <f t="shared" si="2"/>
        <v>N</v>
      </c>
      <c r="L48" s="10" t="s">
        <v>21</v>
      </c>
      <c r="M48" s="10" t="str">
        <f>IF(K47="Y",(E47+E49) &amp; " of " &amp; G47,E47 &amp; " of " &amp; G47)</f>
        <v>249 of 255</v>
      </c>
      <c r="N48" s="12">
        <v>44469</v>
      </c>
      <c r="O48" s="15">
        <f t="shared" si="3"/>
        <v>0</v>
      </c>
      <c r="P48" s="13"/>
      <c r="Q48" s="11"/>
    </row>
    <row r="49" spans="1:17" x14ac:dyDescent="0.25">
      <c r="A49" s="10">
        <v>2020</v>
      </c>
      <c r="B49" s="10" t="s">
        <v>16</v>
      </c>
      <c r="C49" s="10" t="s">
        <v>27</v>
      </c>
      <c r="D49" s="10" t="s">
        <v>23</v>
      </c>
      <c r="E49" s="10">
        <v>6</v>
      </c>
      <c r="F49" s="10" t="s">
        <v>28</v>
      </c>
      <c r="G49" s="10">
        <f>SUM(E47:E49)</f>
        <v>255</v>
      </c>
      <c r="H49" s="15">
        <f>IFERROR(E47/(E47+E49),0)</f>
        <v>0.97647058823529409</v>
      </c>
      <c r="I49" s="15">
        <f>IFERROR((E47+E48)/G47,0)</f>
        <v>0.97647058823529409</v>
      </c>
      <c r="J49" s="15">
        <v>0.9</v>
      </c>
      <c r="K49" s="10" t="str">
        <f t="shared" si="2"/>
        <v>N</v>
      </c>
      <c r="L49" s="10" t="s">
        <v>21</v>
      </c>
      <c r="M49" s="10" t="str">
        <f>IF(K47="Y",(E47+E49) &amp; " of " &amp; G47,E47 &amp; " of " &amp; G47)</f>
        <v>249 of 255</v>
      </c>
      <c r="N49" s="12">
        <v>44469</v>
      </c>
      <c r="O49" s="15">
        <f t="shared" si="3"/>
        <v>2.3529411764705882E-2</v>
      </c>
      <c r="P49" s="13"/>
      <c r="Q49" s="11"/>
    </row>
    <row r="50" spans="1:17" x14ac:dyDescent="0.25">
      <c r="A50" s="10">
        <v>2020</v>
      </c>
      <c r="B50" s="10" t="s">
        <v>16</v>
      </c>
      <c r="C50" s="10" t="s">
        <v>29</v>
      </c>
      <c r="D50" s="10" t="s">
        <v>18</v>
      </c>
      <c r="E50" s="10">
        <v>143</v>
      </c>
      <c r="F50" s="10" t="s">
        <v>30</v>
      </c>
      <c r="G50" s="10">
        <f>SUM(E50:E52)</f>
        <v>148</v>
      </c>
      <c r="H50" s="15">
        <f>IFERROR(E50/(E50+E52),0)</f>
        <v>0.96621621621621623</v>
      </c>
      <c r="I50" s="15">
        <f>IFERROR((E50+E51)/G50,0)</f>
        <v>0.96621621621621623</v>
      </c>
      <c r="J50" s="15">
        <v>0.9</v>
      </c>
      <c r="K50" s="10" t="str">
        <f t="shared" si="2"/>
        <v>N</v>
      </c>
      <c r="L50" s="10" t="s">
        <v>21</v>
      </c>
      <c r="M50" s="10" t="str">
        <f>IF(K50="Y",(E50+E52) &amp; " of " &amp; G50,E50 &amp; " of " &amp; G50)</f>
        <v>143 of 148</v>
      </c>
      <c r="N50" s="12">
        <v>44469</v>
      </c>
      <c r="O50" s="15">
        <f t="shared" si="3"/>
        <v>0.96621621621621623</v>
      </c>
      <c r="P50" s="13"/>
      <c r="Q50" s="11"/>
    </row>
    <row r="51" spans="1:17" x14ac:dyDescent="0.25">
      <c r="A51" s="10">
        <v>2020</v>
      </c>
      <c r="B51" s="10" t="s">
        <v>16</v>
      </c>
      <c r="C51" s="10" t="s">
        <v>29</v>
      </c>
      <c r="D51" s="10" t="s">
        <v>22</v>
      </c>
      <c r="E51" s="10">
        <v>0</v>
      </c>
      <c r="F51" s="10" t="s">
        <v>30</v>
      </c>
      <c r="G51" s="10">
        <f>SUM(E50:E52)</f>
        <v>148</v>
      </c>
      <c r="H51" s="15">
        <f>IFERROR(E50/(E50+E52),0)</f>
        <v>0.96621621621621623</v>
      </c>
      <c r="I51" s="15">
        <f>IFERROR((E50+E51)/G50,0)</f>
        <v>0.96621621621621623</v>
      </c>
      <c r="J51" s="15">
        <v>0.9</v>
      </c>
      <c r="K51" s="10" t="str">
        <f t="shared" si="2"/>
        <v>N</v>
      </c>
      <c r="L51" s="10" t="s">
        <v>21</v>
      </c>
      <c r="M51" s="10" t="str">
        <f>IF(K50="Y",(E50+E52) &amp; " of " &amp; G50,E50 &amp; " of " &amp; G50)</f>
        <v>143 of 148</v>
      </c>
      <c r="N51" s="12">
        <v>44469</v>
      </c>
      <c r="O51" s="15">
        <f t="shared" si="3"/>
        <v>0</v>
      </c>
      <c r="P51" s="13"/>
      <c r="Q51" s="11"/>
    </row>
    <row r="52" spans="1:17" x14ac:dyDescent="0.25">
      <c r="A52" s="10">
        <v>2020</v>
      </c>
      <c r="B52" s="10" t="s">
        <v>16</v>
      </c>
      <c r="C52" s="10" t="s">
        <v>29</v>
      </c>
      <c r="D52" s="10" t="s">
        <v>23</v>
      </c>
      <c r="E52" s="10">
        <v>5</v>
      </c>
      <c r="F52" s="10" t="s">
        <v>30</v>
      </c>
      <c r="G52" s="10">
        <f>SUM(E50:E52)</f>
        <v>148</v>
      </c>
      <c r="H52" s="15">
        <f>IFERROR(E50/(E50+E52),0)</f>
        <v>0.96621621621621623</v>
      </c>
      <c r="I52" s="15">
        <f>IFERROR((E50+E51)/G50,0)</f>
        <v>0.96621621621621623</v>
      </c>
      <c r="J52" s="15">
        <v>0.9</v>
      </c>
      <c r="K52" s="10" t="str">
        <f t="shared" si="2"/>
        <v>N</v>
      </c>
      <c r="L52" s="10" t="s">
        <v>21</v>
      </c>
      <c r="M52" s="10" t="str">
        <f>IF(K50="Y",(E50+E52) &amp; " of " &amp; G50,E50 &amp; " of " &amp; G50)</f>
        <v>143 of 148</v>
      </c>
      <c r="N52" s="12">
        <v>44469</v>
      </c>
      <c r="O52" s="15">
        <f t="shared" si="3"/>
        <v>3.3783783783783786E-2</v>
      </c>
      <c r="P52" s="13"/>
      <c r="Q52" s="11"/>
    </row>
    <row r="53" spans="1:17" x14ac:dyDescent="0.25">
      <c r="A53" s="10">
        <v>2021</v>
      </c>
      <c r="B53" s="10" t="s">
        <v>16</v>
      </c>
      <c r="C53" s="10" t="s">
        <v>39</v>
      </c>
      <c r="D53" s="10" t="s">
        <v>18</v>
      </c>
      <c r="E53" s="10">
        <v>24</v>
      </c>
      <c r="F53" s="10" t="s">
        <v>31</v>
      </c>
      <c r="G53" s="10">
        <f>SUM(E53:E55)</f>
        <v>79</v>
      </c>
      <c r="H53" s="15">
        <f>IFERROR(E53/(E53+E55),0)</f>
        <v>0.30379746835443039</v>
      </c>
      <c r="I53" s="15">
        <f>IFERROR((E53+E54)/G53,0)</f>
        <v>0.30379746835443039</v>
      </c>
      <c r="J53" s="15">
        <v>0.9</v>
      </c>
      <c r="K53" s="10" t="s">
        <v>20</v>
      </c>
      <c r="L53" s="10" t="s">
        <v>33</v>
      </c>
      <c r="M53" s="10" t="str">
        <f>IF(K53="Y",(E53+E55) &amp; " of " &amp; G53,E53 &amp; " of " &amp; G53)</f>
        <v>24 of 79</v>
      </c>
      <c r="N53" s="12">
        <v>44834</v>
      </c>
      <c r="O53" s="15">
        <f t="shared" si="3"/>
        <v>0.30379746835443039</v>
      </c>
    </row>
    <row r="54" spans="1:17" x14ac:dyDescent="0.25">
      <c r="A54" s="10">
        <v>2021</v>
      </c>
      <c r="B54" s="10" t="s">
        <v>16</v>
      </c>
      <c r="C54" s="10" t="s">
        <v>39</v>
      </c>
      <c r="D54" s="10" t="s">
        <v>22</v>
      </c>
      <c r="E54" s="10">
        <v>0</v>
      </c>
      <c r="F54" s="10" t="s">
        <v>31</v>
      </c>
      <c r="G54" s="10">
        <f>SUM(E53:E55)</f>
        <v>79</v>
      </c>
      <c r="H54" s="15">
        <f>IFERROR(E53/(E53+E55),0)</f>
        <v>0.30379746835443039</v>
      </c>
      <c r="I54" s="15">
        <f>IFERROR((E53+E54)/G53,0)</f>
        <v>0.30379746835443039</v>
      </c>
      <c r="J54" s="15">
        <v>0.9</v>
      </c>
      <c r="K54" s="10" t="s">
        <v>20</v>
      </c>
      <c r="L54" s="10" t="s">
        <v>33</v>
      </c>
      <c r="M54" s="10" t="str">
        <f>IF(K53="Y",(E53+E55) &amp; " of " &amp; G53,E53 &amp; " of " &amp; G53)</f>
        <v>24 of 79</v>
      </c>
      <c r="N54" s="12">
        <v>44834</v>
      </c>
      <c r="O54" s="15">
        <f t="shared" si="3"/>
        <v>0</v>
      </c>
    </row>
    <row r="55" spans="1:17" x14ac:dyDescent="0.25">
      <c r="A55" s="10">
        <v>2021</v>
      </c>
      <c r="B55" s="10" t="s">
        <v>16</v>
      </c>
      <c r="C55" s="10" t="s">
        <v>39</v>
      </c>
      <c r="D55" s="10" t="s">
        <v>23</v>
      </c>
      <c r="E55" s="10">
        <v>55</v>
      </c>
      <c r="F55" s="10" t="s">
        <v>31</v>
      </c>
      <c r="G55" s="10">
        <f>SUM(E53:E55)</f>
        <v>79</v>
      </c>
      <c r="H55" s="15">
        <f>IFERROR(E53/(E53+E55),0)</f>
        <v>0.30379746835443039</v>
      </c>
      <c r="I55" s="15">
        <f>IFERROR((E53+E54)/G53,0)</f>
        <v>0.30379746835443039</v>
      </c>
      <c r="J55" s="15">
        <v>0.9</v>
      </c>
      <c r="K55" s="10" t="s">
        <v>20</v>
      </c>
      <c r="L55" s="10" t="s">
        <v>33</v>
      </c>
      <c r="M55" s="10" t="str">
        <f>IF(K53="Y",(E53+E55) &amp; " of " &amp; G53,E53 &amp; " of " &amp; G53)</f>
        <v>24 of 79</v>
      </c>
      <c r="N55" s="12">
        <v>44834</v>
      </c>
      <c r="O55" s="15">
        <f t="shared" si="3"/>
        <v>0.69620253164556967</v>
      </c>
    </row>
    <row r="56" spans="1:17" x14ac:dyDescent="0.25">
      <c r="A56" s="10">
        <v>2021</v>
      </c>
      <c r="B56" s="10" t="s">
        <v>16</v>
      </c>
      <c r="C56" s="10" t="s">
        <v>17</v>
      </c>
      <c r="D56" s="10" t="s">
        <v>18</v>
      </c>
      <c r="E56" s="10">
        <v>12</v>
      </c>
      <c r="F56" s="10" t="s">
        <v>19</v>
      </c>
      <c r="G56" s="10">
        <f>SUM(E56:E58)</f>
        <v>14</v>
      </c>
      <c r="H56" s="15">
        <f>IFERROR(E56/(E56+E58),0)</f>
        <v>0.8571428571428571</v>
      </c>
      <c r="I56" s="15">
        <f>IFERROR((E56+E57)/G56,0)</f>
        <v>0.8571428571428571</v>
      </c>
      <c r="J56" s="15">
        <v>0.9</v>
      </c>
      <c r="K56" s="10" t="s">
        <v>20</v>
      </c>
      <c r="L56" s="10" t="s">
        <v>33</v>
      </c>
      <c r="M56" s="10" t="str">
        <f>IF(K56="Y",(E56+E58) &amp; " of " &amp; G56,E56 &amp; " of " &amp; G56)</f>
        <v>12 of 14</v>
      </c>
      <c r="N56" s="12">
        <v>44834</v>
      </c>
      <c r="O56" s="15">
        <f t="shared" si="3"/>
        <v>0.8571428571428571</v>
      </c>
    </row>
    <row r="57" spans="1:17" x14ac:dyDescent="0.25">
      <c r="A57" s="10">
        <v>2021</v>
      </c>
      <c r="B57" s="10" t="s">
        <v>16</v>
      </c>
      <c r="C57" s="10" t="s">
        <v>17</v>
      </c>
      <c r="D57" s="10" t="s">
        <v>22</v>
      </c>
      <c r="E57" s="10">
        <v>0</v>
      </c>
      <c r="F57" s="10" t="s">
        <v>19</v>
      </c>
      <c r="G57" s="10">
        <f>SUM(E56:E58)</f>
        <v>14</v>
      </c>
      <c r="H57" s="15">
        <f>IFERROR(E56/(E56+E58),0)</f>
        <v>0.8571428571428571</v>
      </c>
      <c r="I57" s="15">
        <f>IFERROR((E56+E57)/G56,0)</f>
        <v>0.8571428571428571</v>
      </c>
      <c r="J57" s="15">
        <v>0.9</v>
      </c>
      <c r="K57" s="10" t="s">
        <v>20</v>
      </c>
      <c r="L57" s="10" t="s">
        <v>33</v>
      </c>
      <c r="M57" s="10" t="str">
        <f>IF(K56="Y",(E56+E58) &amp; " of " &amp; G56,E56 &amp; " of " &amp; G56)</f>
        <v>12 of 14</v>
      </c>
      <c r="N57" s="12">
        <v>44834</v>
      </c>
      <c r="O57" s="15">
        <f t="shared" si="3"/>
        <v>0</v>
      </c>
    </row>
    <row r="58" spans="1:17" x14ac:dyDescent="0.25">
      <c r="A58" s="10">
        <v>2021</v>
      </c>
      <c r="B58" s="10" t="s">
        <v>16</v>
      </c>
      <c r="C58" s="10" t="s">
        <v>17</v>
      </c>
      <c r="D58" s="10" t="s">
        <v>23</v>
      </c>
      <c r="E58" s="10">
        <v>2</v>
      </c>
      <c r="F58" s="10" t="s">
        <v>19</v>
      </c>
      <c r="G58" s="10">
        <f>SUM(E56:E58)</f>
        <v>14</v>
      </c>
      <c r="H58" s="15">
        <f>IFERROR(E56/(E56+E58),0)</f>
        <v>0.8571428571428571</v>
      </c>
      <c r="I58" s="15">
        <f>IFERROR((E56+E57)/G56,0)</f>
        <v>0.8571428571428571</v>
      </c>
      <c r="J58" s="15">
        <v>0.9</v>
      </c>
      <c r="K58" s="10" t="s">
        <v>20</v>
      </c>
      <c r="L58" s="10" t="s">
        <v>33</v>
      </c>
      <c r="M58" s="10" t="str">
        <f>IF(K56="Y",(E56+E58) &amp; " of " &amp; G56,E56 &amp; " of " &amp; G56)</f>
        <v>12 of 14</v>
      </c>
      <c r="N58" s="12">
        <v>44834</v>
      </c>
      <c r="O58" s="15">
        <f t="shared" si="3"/>
        <v>0.14285714285714285</v>
      </c>
    </row>
    <row r="59" spans="1:17" x14ac:dyDescent="0.25">
      <c r="A59" s="10">
        <v>2021</v>
      </c>
      <c r="B59" s="10" t="s">
        <v>16</v>
      </c>
      <c r="C59" s="10" t="s">
        <v>24</v>
      </c>
      <c r="D59" s="10" t="s">
        <v>18</v>
      </c>
      <c r="E59" s="10">
        <v>257</v>
      </c>
      <c r="F59" s="10" t="s">
        <v>19</v>
      </c>
      <c r="G59" s="10">
        <f>SUM(E59:E61)</f>
        <v>275</v>
      </c>
      <c r="H59" s="15">
        <f>IFERROR(E59/(E59+E61),0)</f>
        <v>0.93454545454545457</v>
      </c>
      <c r="I59" s="15">
        <f>IFERROR((E59+E60)/G59,0)</f>
        <v>0.93454545454545457</v>
      </c>
      <c r="J59" s="15">
        <v>0.9</v>
      </c>
      <c r="K59" s="10" t="s">
        <v>20</v>
      </c>
      <c r="L59" s="10" t="s">
        <v>21</v>
      </c>
      <c r="M59" s="10" t="str">
        <f>IF(K59="Y",(E59+E61) &amp; " of " &amp; G59,E59 &amp; " of " &amp; G59)</f>
        <v>257 of 275</v>
      </c>
      <c r="N59" s="12">
        <v>44834</v>
      </c>
      <c r="O59" s="15">
        <f t="shared" si="3"/>
        <v>0.93454545454545457</v>
      </c>
    </row>
    <row r="60" spans="1:17" x14ac:dyDescent="0.25">
      <c r="A60" s="10">
        <v>2021</v>
      </c>
      <c r="B60" s="10" t="s">
        <v>16</v>
      </c>
      <c r="C60" s="10" t="s">
        <v>24</v>
      </c>
      <c r="D60" s="10" t="s">
        <v>22</v>
      </c>
      <c r="E60" s="10">
        <v>0</v>
      </c>
      <c r="F60" s="10" t="s">
        <v>19</v>
      </c>
      <c r="G60" s="10">
        <f>SUM(E59:E61)</f>
        <v>275</v>
      </c>
      <c r="H60" s="15">
        <f>IFERROR(E59/(E59+E61),0)</f>
        <v>0.93454545454545457</v>
      </c>
      <c r="I60" s="15">
        <f>IFERROR((E59+E60)/G59,0)</f>
        <v>0.93454545454545457</v>
      </c>
      <c r="J60" s="15">
        <v>0.9</v>
      </c>
      <c r="K60" s="10" t="s">
        <v>20</v>
      </c>
      <c r="L60" s="10" t="s">
        <v>21</v>
      </c>
      <c r="M60" s="10" t="str">
        <f>IF(K59="Y",(E59+E61) &amp; " of " &amp; G59,E59 &amp; " of " &amp; G59)</f>
        <v>257 of 275</v>
      </c>
      <c r="N60" s="12">
        <v>44834</v>
      </c>
      <c r="O60" s="15">
        <f t="shared" si="3"/>
        <v>0</v>
      </c>
    </row>
    <row r="61" spans="1:17" x14ac:dyDescent="0.25">
      <c r="A61" s="10">
        <v>2021</v>
      </c>
      <c r="B61" s="10" t="s">
        <v>16</v>
      </c>
      <c r="C61" s="10" t="s">
        <v>24</v>
      </c>
      <c r="D61" s="10" t="s">
        <v>23</v>
      </c>
      <c r="E61" s="10">
        <v>18</v>
      </c>
      <c r="F61" s="10" t="s">
        <v>19</v>
      </c>
      <c r="G61" s="10">
        <f>SUM(E59:E61)</f>
        <v>275</v>
      </c>
      <c r="H61" s="15">
        <f>IFERROR(E59/(E59+E61),0)</f>
        <v>0.93454545454545457</v>
      </c>
      <c r="I61" s="15">
        <f>IFERROR((E59+E60)/G59,0)</f>
        <v>0.93454545454545457</v>
      </c>
      <c r="J61" s="15">
        <v>0.9</v>
      </c>
      <c r="K61" s="10" t="s">
        <v>20</v>
      </c>
      <c r="L61" s="10" t="s">
        <v>21</v>
      </c>
      <c r="M61" s="10" t="str">
        <f>IF(K59="Y",(E59+E61) &amp; " of " &amp; G59,E59 &amp; " of " &amp; G59)</f>
        <v>257 of 275</v>
      </c>
      <c r="N61" s="12">
        <v>44834</v>
      </c>
      <c r="O61" s="15">
        <f t="shared" si="3"/>
        <v>6.545454545454546E-2</v>
      </c>
    </row>
    <row r="62" spans="1:17" x14ac:dyDescent="0.25">
      <c r="A62" s="10">
        <v>2021</v>
      </c>
      <c r="B62" s="10" t="s">
        <v>16</v>
      </c>
      <c r="C62" s="10" t="s">
        <v>25</v>
      </c>
      <c r="D62" s="10" t="s">
        <v>18</v>
      </c>
      <c r="E62" s="10">
        <v>202</v>
      </c>
      <c r="F62" s="10" t="s">
        <v>26</v>
      </c>
      <c r="G62" s="10">
        <f>SUM(E62:E64)</f>
        <v>211</v>
      </c>
      <c r="H62" s="15">
        <f>IFERROR(E62/(E62+E64),0)</f>
        <v>0.95734597156398105</v>
      </c>
      <c r="I62" s="15">
        <f>IFERROR((E62+E63)/G62,0)</f>
        <v>0.95734597156398105</v>
      </c>
      <c r="J62" s="15">
        <v>0.9</v>
      </c>
      <c r="K62" s="10" t="s">
        <v>20</v>
      </c>
      <c r="L62" s="10" t="s">
        <v>21</v>
      </c>
      <c r="M62" s="10" t="str">
        <f>IF(K62="Y",(E62+E64) &amp; " of " &amp; G62,E62 &amp; " of " &amp; G62)</f>
        <v>202 of 211</v>
      </c>
      <c r="N62" s="12">
        <v>44834</v>
      </c>
      <c r="O62" s="15">
        <f t="shared" si="3"/>
        <v>0.95734597156398105</v>
      </c>
    </row>
    <row r="63" spans="1:17" x14ac:dyDescent="0.25">
      <c r="A63" s="10">
        <v>2021</v>
      </c>
      <c r="B63" s="10" t="s">
        <v>16</v>
      </c>
      <c r="C63" s="10" t="s">
        <v>25</v>
      </c>
      <c r="D63" s="10" t="s">
        <v>22</v>
      </c>
      <c r="E63" s="10">
        <v>0</v>
      </c>
      <c r="F63" s="10" t="s">
        <v>26</v>
      </c>
      <c r="G63" s="10">
        <f>SUM(E62:E64)</f>
        <v>211</v>
      </c>
      <c r="H63" s="15">
        <f>IFERROR(E62/(E62+E64),0)</f>
        <v>0.95734597156398105</v>
      </c>
      <c r="I63" s="15">
        <f>IFERROR((E62+E63)/G62,0)</f>
        <v>0.95734597156398105</v>
      </c>
      <c r="J63" s="15">
        <v>0.9</v>
      </c>
      <c r="K63" s="10" t="s">
        <v>20</v>
      </c>
      <c r="L63" s="10" t="s">
        <v>21</v>
      </c>
      <c r="M63" s="10" t="str">
        <f>IF(K62="Y",(E62+E64) &amp; " of " &amp; G62,E62 &amp; " of " &amp; G62)</f>
        <v>202 of 211</v>
      </c>
      <c r="N63" s="12">
        <v>44834</v>
      </c>
      <c r="O63" s="15">
        <f t="shared" si="3"/>
        <v>0</v>
      </c>
    </row>
    <row r="64" spans="1:17" x14ac:dyDescent="0.25">
      <c r="A64" s="10">
        <v>2021</v>
      </c>
      <c r="B64" s="10" t="s">
        <v>16</v>
      </c>
      <c r="C64" s="10" t="s">
        <v>25</v>
      </c>
      <c r="D64" s="10" t="s">
        <v>23</v>
      </c>
      <c r="E64" s="10">
        <v>9</v>
      </c>
      <c r="F64" s="10" t="s">
        <v>26</v>
      </c>
      <c r="G64" s="10">
        <f>SUM(E62:E64)</f>
        <v>211</v>
      </c>
      <c r="H64" s="15">
        <f>IFERROR(E62/(E62+E64),0)</f>
        <v>0.95734597156398105</v>
      </c>
      <c r="I64" s="15">
        <f>IFERROR((E62+E63)/G62,0)</f>
        <v>0.95734597156398105</v>
      </c>
      <c r="J64" s="15">
        <v>0.9</v>
      </c>
      <c r="K64" s="10" t="s">
        <v>20</v>
      </c>
      <c r="L64" s="10" t="s">
        <v>21</v>
      </c>
      <c r="M64" s="10" t="str">
        <f>IF(K62="Y",(E62+E64) &amp; " of " &amp; G62,E62 &amp; " of " &amp; G62)</f>
        <v>202 of 211</v>
      </c>
      <c r="N64" s="12">
        <v>44834</v>
      </c>
      <c r="O64" s="15">
        <f t="shared" si="3"/>
        <v>4.2654028436018961E-2</v>
      </c>
    </row>
    <row r="65" spans="1:15" x14ac:dyDescent="0.25">
      <c r="A65" s="10">
        <v>2021</v>
      </c>
      <c r="B65" s="10" t="s">
        <v>16</v>
      </c>
      <c r="C65" s="10" t="s">
        <v>27</v>
      </c>
      <c r="D65" s="10" t="s">
        <v>18</v>
      </c>
      <c r="E65" s="10">
        <v>214</v>
      </c>
      <c r="F65" s="10" t="s">
        <v>28</v>
      </c>
      <c r="G65" s="10">
        <f>SUM(E65:E67)</f>
        <v>223</v>
      </c>
      <c r="H65" s="15">
        <f>IFERROR(E65/(E65+E67),0)</f>
        <v>0.95964125560538116</v>
      </c>
      <c r="I65" s="15">
        <f>IFERROR((E65+E66)/G65,0)</f>
        <v>0.95964125560538116</v>
      </c>
      <c r="J65" s="15">
        <v>0.9</v>
      </c>
      <c r="K65" s="10" t="s">
        <v>20</v>
      </c>
      <c r="L65" s="10" t="s">
        <v>21</v>
      </c>
      <c r="M65" s="10" t="str">
        <f>IF(K65="Y",(E65+E67) &amp; " of " &amp; G65,E65 &amp; " of " &amp; G65)</f>
        <v>214 of 223</v>
      </c>
      <c r="N65" s="12">
        <v>44834</v>
      </c>
      <c r="O65" s="15">
        <f t="shared" si="3"/>
        <v>0.95964125560538116</v>
      </c>
    </row>
    <row r="66" spans="1:15" x14ac:dyDescent="0.25">
      <c r="A66" s="10">
        <v>2021</v>
      </c>
      <c r="B66" s="10" t="s">
        <v>16</v>
      </c>
      <c r="C66" s="10" t="s">
        <v>27</v>
      </c>
      <c r="D66" s="10" t="s">
        <v>22</v>
      </c>
      <c r="E66" s="10">
        <v>0</v>
      </c>
      <c r="F66" s="10" t="s">
        <v>28</v>
      </c>
      <c r="G66" s="10">
        <f>SUM(E65:E67)</f>
        <v>223</v>
      </c>
      <c r="H66" s="15">
        <f>IFERROR(E65/(E65+E67),0)</f>
        <v>0.95964125560538116</v>
      </c>
      <c r="I66" s="15">
        <f>IFERROR((E65+E66)/G65,0)</f>
        <v>0.95964125560538116</v>
      </c>
      <c r="J66" s="15">
        <v>0.9</v>
      </c>
      <c r="K66" s="10" t="s">
        <v>20</v>
      </c>
      <c r="L66" s="10" t="s">
        <v>21</v>
      </c>
      <c r="M66" s="10" t="str">
        <f>IF(K65="Y",(E65+E67) &amp; " of " &amp; G65,E65 &amp; " of " &amp; G65)</f>
        <v>214 of 223</v>
      </c>
      <c r="N66" s="12">
        <v>44834</v>
      </c>
      <c r="O66" s="15">
        <f t="shared" ref="O66:O97" si="4">IFERROR(E66/G66,0)</f>
        <v>0</v>
      </c>
    </row>
    <row r="67" spans="1:15" x14ac:dyDescent="0.25">
      <c r="A67" s="10">
        <v>2021</v>
      </c>
      <c r="B67" s="10" t="s">
        <v>16</v>
      </c>
      <c r="C67" s="10" t="s">
        <v>27</v>
      </c>
      <c r="D67" s="10" t="s">
        <v>23</v>
      </c>
      <c r="E67" s="10">
        <v>9</v>
      </c>
      <c r="F67" s="10" t="s">
        <v>28</v>
      </c>
      <c r="G67" s="10">
        <f>SUM(E65:E67)</f>
        <v>223</v>
      </c>
      <c r="H67" s="15">
        <f>IFERROR(E65/(E65+E67),0)</f>
        <v>0.95964125560538116</v>
      </c>
      <c r="I67" s="15">
        <f>IFERROR((E65+E66)/G65,0)</f>
        <v>0.95964125560538116</v>
      </c>
      <c r="J67" s="15">
        <v>0.9</v>
      </c>
      <c r="K67" s="10" t="s">
        <v>20</v>
      </c>
      <c r="L67" s="10" t="s">
        <v>21</v>
      </c>
      <c r="M67" s="10" t="str">
        <f>IF(K65="Y",(E65+E67) &amp; " of " &amp; G65,E65 &amp; " of " &amp; G65)</f>
        <v>214 of 223</v>
      </c>
      <c r="N67" s="12">
        <v>44834</v>
      </c>
      <c r="O67" s="15">
        <f t="shared" si="4"/>
        <v>4.0358744394618833E-2</v>
      </c>
    </row>
    <row r="68" spans="1:15" x14ac:dyDescent="0.25">
      <c r="A68" s="10">
        <v>2021</v>
      </c>
      <c r="B68" s="10" t="s">
        <v>16</v>
      </c>
      <c r="C68" s="10" t="s">
        <v>29</v>
      </c>
      <c r="D68" s="10" t="s">
        <v>18</v>
      </c>
      <c r="E68" s="10">
        <v>144</v>
      </c>
      <c r="F68" s="10" t="s">
        <v>30</v>
      </c>
      <c r="G68" s="10">
        <f>SUM(E68:E70)</f>
        <v>150</v>
      </c>
      <c r="H68" s="15">
        <f>IFERROR(E68/(E68+E70),0)</f>
        <v>0.96</v>
      </c>
      <c r="I68" s="15">
        <f>IFERROR((E68+E69)/G68,0)</f>
        <v>0.96</v>
      </c>
      <c r="J68" s="15">
        <v>0.9</v>
      </c>
      <c r="K68" s="10" t="s">
        <v>20</v>
      </c>
      <c r="L68" s="10" t="s">
        <v>21</v>
      </c>
      <c r="M68" s="10" t="str">
        <f>IF(K68="Y",(E68+E70) &amp; " of " &amp; G68,E68 &amp; " of " &amp; G68)</f>
        <v>144 of 150</v>
      </c>
      <c r="N68" s="12">
        <v>44834</v>
      </c>
      <c r="O68" s="15">
        <f t="shared" si="4"/>
        <v>0.96</v>
      </c>
    </row>
    <row r="69" spans="1:15" x14ac:dyDescent="0.25">
      <c r="A69" s="10">
        <v>2021</v>
      </c>
      <c r="B69" s="10" t="s">
        <v>16</v>
      </c>
      <c r="C69" s="10" t="s">
        <v>29</v>
      </c>
      <c r="D69" s="10" t="s">
        <v>22</v>
      </c>
      <c r="E69" s="10">
        <v>0</v>
      </c>
      <c r="F69" s="10" t="s">
        <v>30</v>
      </c>
      <c r="G69" s="10">
        <f>SUM(E68:E70)</f>
        <v>150</v>
      </c>
      <c r="H69" s="15">
        <f>IFERROR(E68/(E68+E70),0)</f>
        <v>0.96</v>
      </c>
      <c r="I69" s="15">
        <f>IFERROR((E68+E69)/G68,0)</f>
        <v>0.96</v>
      </c>
      <c r="J69" s="15">
        <v>0.9</v>
      </c>
      <c r="K69" s="10" t="s">
        <v>20</v>
      </c>
      <c r="L69" s="10" t="s">
        <v>21</v>
      </c>
      <c r="M69" s="10" t="str">
        <f>IF(K68="Y",(E68+E70) &amp; " of " &amp; G68,E68 &amp; " of " &amp; G68)</f>
        <v>144 of 150</v>
      </c>
      <c r="N69" s="12">
        <v>44834</v>
      </c>
      <c r="O69" s="15">
        <f t="shared" si="4"/>
        <v>0</v>
      </c>
    </row>
    <row r="70" spans="1:15" x14ac:dyDescent="0.25">
      <c r="A70" s="10">
        <v>2021</v>
      </c>
      <c r="B70" s="10" t="s">
        <v>16</v>
      </c>
      <c r="C70" s="10" t="s">
        <v>29</v>
      </c>
      <c r="D70" s="10" t="s">
        <v>23</v>
      </c>
      <c r="E70" s="10">
        <v>6</v>
      </c>
      <c r="F70" s="10" t="s">
        <v>30</v>
      </c>
      <c r="G70" s="10">
        <f>SUM(E68:E70)</f>
        <v>150</v>
      </c>
      <c r="H70" s="15">
        <f>IFERROR(E68/(E68+E70),0)</f>
        <v>0.96</v>
      </c>
      <c r="I70" s="15">
        <f>IFERROR((E68+E69)/G68,0)</f>
        <v>0.96</v>
      </c>
      <c r="J70" s="15">
        <v>0.9</v>
      </c>
      <c r="K70" s="10" t="s">
        <v>20</v>
      </c>
      <c r="L70" s="10" t="s">
        <v>21</v>
      </c>
      <c r="M70" s="10" t="str">
        <f>IF(K68="Y",(E68+E70) &amp; " of " &amp; G68,E68 &amp; " of " &amp; G68)</f>
        <v>144 of 150</v>
      </c>
      <c r="N70" s="12">
        <v>44834</v>
      </c>
      <c r="O70" s="15">
        <f t="shared" si="4"/>
        <v>0.04</v>
      </c>
    </row>
    <row r="71" spans="1:15" x14ac:dyDescent="0.25">
      <c r="A71" s="10">
        <v>2022</v>
      </c>
      <c r="B71" s="10" t="s">
        <v>16</v>
      </c>
      <c r="C71" s="10" t="s">
        <v>39</v>
      </c>
      <c r="D71" s="10" t="s">
        <v>18</v>
      </c>
      <c r="E71" s="10">
        <v>33</v>
      </c>
      <c r="F71" s="10" t="s">
        <v>31</v>
      </c>
      <c r="G71" s="10">
        <f>SUM(E71:E73)</f>
        <v>59</v>
      </c>
      <c r="H71" s="15">
        <f>IFERROR(E71/(E71+E73),0)</f>
        <v>0.55932203389830504</v>
      </c>
      <c r="I71" s="15">
        <f>IFERROR((E71+E72)/G71,0)</f>
        <v>0.55932203389830504</v>
      </c>
      <c r="J71" s="15">
        <v>0.9</v>
      </c>
      <c r="K71" s="10" t="str">
        <f>IF(A71&gt;2022,"Y","N")</f>
        <v>N</v>
      </c>
      <c r="L71" s="10" t="s">
        <v>33</v>
      </c>
      <c r="M71" s="10" t="str">
        <f>IF(K71="Y",(E71+E73) &amp; " of " &amp; G71,E71 &amp; " of " &amp; G71)</f>
        <v>33 of 59</v>
      </c>
      <c r="N71" s="12">
        <v>45199</v>
      </c>
      <c r="O71" s="15">
        <f t="shared" si="4"/>
        <v>0.55932203389830504</v>
      </c>
    </row>
    <row r="72" spans="1:15" x14ac:dyDescent="0.25">
      <c r="A72" s="10">
        <v>2022</v>
      </c>
      <c r="B72" s="10" t="s">
        <v>16</v>
      </c>
      <c r="C72" s="10" t="s">
        <v>39</v>
      </c>
      <c r="D72" s="10" t="s">
        <v>22</v>
      </c>
      <c r="E72" s="10">
        <v>0</v>
      </c>
      <c r="F72" s="10" t="s">
        <v>31</v>
      </c>
      <c r="G72" s="10">
        <f>SUM(E71:E73)</f>
        <v>59</v>
      </c>
      <c r="H72" s="15">
        <f>IFERROR(E71/(E71+E73),0)</f>
        <v>0.55932203389830504</v>
      </c>
      <c r="I72" s="15">
        <f>IFERROR((E71+E72)/G71,0)</f>
        <v>0.55932203389830504</v>
      </c>
      <c r="J72" s="15">
        <v>0.9</v>
      </c>
      <c r="K72" s="10" t="str">
        <f>IF(A72&gt;2022,"Y","N")</f>
        <v>N</v>
      </c>
      <c r="L72" s="10" t="s">
        <v>33</v>
      </c>
      <c r="M72" s="10" t="str">
        <f>IF(K71="Y",(E71+E73) &amp; " of " &amp; G71,E71 &amp; " of " &amp; G71)</f>
        <v>33 of 59</v>
      </c>
      <c r="N72" s="12">
        <v>45199</v>
      </c>
      <c r="O72" s="15">
        <f t="shared" si="4"/>
        <v>0</v>
      </c>
    </row>
    <row r="73" spans="1:15" x14ac:dyDescent="0.25">
      <c r="A73" s="10">
        <v>2022</v>
      </c>
      <c r="B73" s="10" t="s">
        <v>16</v>
      </c>
      <c r="C73" s="10" t="s">
        <v>39</v>
      </c>
      <c r="D73" s="10" t="s">
        <v>23</v>
      </c>
      <c r="E73" s="10">
        <v>26</v>
      </c>
      <c r="F73" s="10" t="s">
        <v>31</v>
      </c>
      <c r="G73" s="10">
        <f>SUM(E71:E73)</f>
        <v>59</v>
      </c>
      <c r="H73" s="15">
        <f>IFERROR(E71/(E71+E73),0)</f>
        <v>0.55932203389830504</v>
      </c>
      <c r="I73" s="15">
        <f>IFERROR((E71+E72)/G71,0)</f>
        <v>0.55932203389830504</v>
      </c>
      <c r="J73" s="15">
        <v>0.9</v>
      </c>
      <c r="K73" s="10" t="str">
        <f>IF(A73&gt;2022,"Y","N")</f>
        <v>N</v>
      </c>
      <c r="L73" s="10" t="s">
        <v>33</v>
      </c>
      <c r="M73" s="10" t="str">
        <f>IF(K71="Y",(E71+E73) &amp; " of " &amp; G71,E71 &amp; " of " &amp; G71)</f>
        <v>33 of 59</v>
      </c>
      <c r="N73" s="12">
        <v>45199</v>
      </c>
      <c r="O73" s="15">
        <f t="shared" si="4"/>
        <v>0.44067796610169491</v>
      </c>
    </row>
    <row r="74" spans="1:15" x14ac:dyDescent="0.25">
      <c r="A74" s="10">
        <v>2022</v>
      </c>
      <c r="B74" s="10" t="s">
        <v>16</v>
      </c>
      <c r="C74" s="10" t="s">
        <v>17</v>
      </c>
      <c r="D74" s="10" t="s">
        <v>18</v>
      </c>
      <c r="E74" s="10">
        <v>9</v>
      </c>
      <c r="F74" s="10" t="s">
        <v>19</v>
      </c>
      <c r="G74" s="10">
        <f>SUM(E74:E76)</f>
        <v>12</v>
      </c>
      <c r="H74" s="15">
        <f>IFERROR(E74/(E74+E76),0)</f>
        <v>0.75</v>
      </c>
      <c r="I74" s="15">
        <f>IFERROR((E74+E75)/G74,0)</f>
        <v>0.75</v>
      </c>
      <c r="J74" s="15">
        <v>0.9</v>
      </c>
      <c r="K74" s="10" t="s">
        <v>20</v>
      </c>
      <c r="L74" s="10" t="s">
        <v>33</v>
      </c>
      <c r="M74" s="10" t="str">
        <f>IF(K74="Y",(E74+E76) &amp; " of " &amp; G74,E74 &amp; " of " &amp; G74)</f>
        <v>9 of 12</v>
      </c>
      <c r="N74" s="12">
        <v>45199</v>
      </c>
      <c r="O74" s="15">
        <f t="shared" si="4"/>
        <v>0.75</v>
      </c>
    </row>
    <row r="75" spans="1:15" x14ac:dyDescent="0.25">
      <c r="A75" s="10">
        <v>2022</v>
      </c>
      <c r="B75" s="10" t="s">
        <v>16</v>
      </c>
      <c r="C75" s="10" t="s">
        <v>17</v>
      </c>
      <c r="D75" s="10" t="s">
        <v>22</v>
      </c>
      <c r="E75" s="10">
        <v>0</v>
      </c>
      <c r="F75" s="10" t="s">
        <v>19</v>
      </c>
      <c r="G75" s="10">
        <f>SUM(E74:E76)</f>
        <v>12</v>
      </c>
      <c r="H75" s="15">
        <f>IFERROR(E74/(E74+E76),0)</f>
        <v>0.75</v>
      </c>
      <c r="I75" s="15">
        <f>IFERROR((E74+E75)/G74,0)</f>
        <v>0.75</v>
      </c>
      <c r="J75" s="15">
        <v>0.9</v>
      </c>
      <c r="K75" s="10" t="s">
        <v>20</v>
      </c>
      <c r="L75" s="10" t="s">
        <v>33</v>
      </c>
      <c r="M75" s="10" t="str">
        <f>IF(K74="Y",(E74+E76) &amp; " of " &amp; G74,E74 &amp; " of " &amp; G74)</f>
        <v>9 of 12</v>
      </c>
      <c r="N75" s="12">
        <v>45199</v>
      </c>
      <c r="O75" s="15">
        <f t="shared" si="4"/>
        <v>0</v>
      </c>
    </row>
    <row r="76" spans="1:15" x14ac:dyDescent="0.25">
      <c r="A76" s="10">
        <v>2022</v>
      </c>
      <c r="B76" s="10" t="s">
        <v>16</v>
      </c>
      <c r="C76" s="10" t="s">
        <v>17</v>
      </c>
      <c r="D76" s="10" t="s">
        <v>23</v>
      </c>
      <c r="E76" s="10">
        <v>3</v>
      </c>
      <c r="F76" s="10" t="s">
        <v>19</v>
      </c>
      <c r="G76" s="10">
        <f>SUM(E74:E76)</f>
        <v>12</v>
      </c>
      <c r="H76" s="15">
        <f>IFERROR(E74/(E74+E76),0)</f>
        <v>0.75</v>
      </c>
      <c r="I76" s="15">
        <f>IFERROR((E74+E75)/G74,0)</f>
        <v>0.75</v>
      </c>
      <c r="J76" s="15">
        <v>0.9</v>
      </c>
      <c r="K76" s="10" t="s">
        <v>20</v>
      </c>
      <c r="L76" s="10" t="s">
        <v>33</v>
      </c>
      <c r="M76" s="10" t="str">
        <f>IF(K74="Y",(E74+E76) &amp; " of " &amp; G74,E74 &amp; " of " &amp; G74)</f>
        <v>9 of 12</v>
      </c>
      <c r="N76" s="12">
        <v>45199</v>
      </c>
      <c r="O76" s="15">
        <f t="shared" si="4"/>
        <v>0.25</v>
      </c>
    </row>
    <row r="77" spans="1:15" x14ac:dyDescent="0.25">
      <c r="A77" s="10">
        <v>2022</v>
      </c>
      <c r="B77" s="10" t="s">
        <v>16</v>
      </c>
      <c r="C77" s="10" t="s">
        <v>24</v>
      </c>
      <c r="D77" s="10" t="s">
        <v>18</v>
      </c>
      <c r="E77" s="10">
        <v>304</v>
      </c>
      <c r="F77" s="10" t="s">
        <v>19</v>
      </c>
      <c r="G77" s="10">
        <f>SUM(E77:E79)</f>
        <v>344</v>
      </c>
      <c r="H77" s="15">
        <f>IFERROR(E77/(E77+E79),0)</f>
        <v>0.88372093023255816</v>
      </c>
      <c r="I77" s="15">
        <f>IFERROR((E77+E78)/G77,0)</f>
        <v>0.88372093023255816</v>
      </c>
      <c r="J77" s="15">
        <v>0.9</v>
      </c>
      <c r="K77" s="10" t="str">
        <f t="shared" ref="K77:K85" si="5">IF(A77&gt;2022,"Y","N")</f>
        <v>N</v>
      </c>
      <c r="L77" s="10" t="s">
        <v>33</v>
      </c>
      <c r="M77" s="10" t="str">
        <f>IF(K77="Y",(E77+E79) &amp; " of " &amp; G77,E77 &amp; " of " &amp; G77)</f>
        <v>304 of 344</v>
      </c>
      <c r="N77" s="12">
        <v>45199</v>
      </c>
      <c r="O77" s="15">
        <f t="shared" si="4"/>
        <v>0.88372093023255816</v>
      </c>
    </row>
    <row r="78" spans="1:15" x14ac:dyDescent="0.25">
      <c r="A78" s="10">
        <v>2022</v>
      </c>
      <c r="B78" s="10" t="s">
        <v>16</v>
      </c>
      <c r="C78" s="10" t="s">
        <v>24</v>
      </c>
      <c r="D78" s="10" t="s">
        <v>22</v>
      </c>
      <c r="E78" s="10">
        <v>0</v>
      </c>
      <c r="F78" s="10" t="s">
        <v>19</v>
      </c>
      <c r="G78" s="10">
        <f>SUM(E77:E79)</f>
        <v>344</v>
      </c>
      <c r="H78" s="15">
        <f>IFERROR(E77/(E77+E79),0)</f>
        <v>0.88372093023255816</v>
      </c>
      <c r="I78" s="15">
        <f>IFERROR((E77+E78)/G77,0)</f>
        <v>0.88372093023255816</v>
      </c>
      <c r="J78" s="15">
        <v>0.9</v>
      </c>
      <c r="K78" s="10" t="str">
        <f t="shared" si="5"/>
        <v>N</v>
      </c>
      <c r="L78" s="10" t="s">
        <v>33</v>
      </c>
      <c r="M78" s="10" t="str">
        <f>IF(K77="Y",(E77+E79) &amp; " of " &amp; G77,E77 &amp; " of " &amp; G77)</f>
        <v>304 of 344</v>
      </c>
      <c r="N78" s="12">
        <v>45199</v>
      </c>
      <c r="O78" s="15">
        <f t="shared" si="4"/>
        <v>0</v>
      </c>
    </row>
    <row r="79" spans="1:15" x14ac:dyDescent="0.25">
      <c r="A79" s="10">
        <v>2022</v>
      </c>
      <c r="B79" s="10" t="s">
        <v>16</v>
      </c>
      <c r="C79" s="10" t="s">
        <v>24</v>
      </c>
      <c r="D79" s="10" t="s">
        <v>23</v>
      </c>
      <c r="E79" s="10">
        <v>40</v>
      </c>
      <c r="F79" s="10" t="s">
        <v>19</v>
      </c>
      <c r="G79" s="10">
        <f>SUM(E77:E79)</f>
        <v>344</v>
      </c>
      <c r="H79" s="15">
        <f>IFERROR(E77/(E77+E79),0)</f>
        <v>0.88372093023255816</v>
      </c>
      <c r="I79" s="15">
        <f>IFERROR((E77+E78)/G77,0)</f>
        <v>0.88372093023255816</v>
      </c>
      <c r="J79" s="15">
        <v>0.9</v>
      </c>
      <c r="K79" s="10" t="str">
        <f t="shared" si="5"/>
        <v>N</v>
      </c>
      <c r="L79" s="10" t="s">
        <v>33</v>
      </c>
      <c r="M79" s="10" t="str">
        <f>IF(K77="Y",(E77+E79) &amp; " of " &amp; G77,E77 &amp; " of " &amp; G77)</f>
        <v>304 of 344</v>
      </c>
      <c r="N79" s="12">
        <v>45199</v>
      </c>
      <c r="O79" s="15">
        <f t="shared" si="4"/>
        <v>0.11627906976744186</v>
      </c>
    </row>
    <row r="80" spans="1:15" x14ac:dyDescent="0.25">
      <c r="A80" s="10">
        <v>2022</v>
      </c>
      <c r="B80" s="10" t="s">
        <v>16</v>
      </c>
      <c r="C80" s="10" t="s">
        <v>25</v>
      </c>
      <c r="D80" s="10" t="s">
        <v>18</v>
      </c>
      <c r="E80" s="10">
        <v>69</v>
      </c>
      <c r="F80" s="10" t="s">
        <v>26</v>
      </c>
      <c r="G80" s="10">
        <f>SUM(E80:E82)</f>
        <v>188</v>
      </c>
      <c r="H80" s="15">
        <f>IFERROR(E80/(E80+E82),0)</f>
        <v>0.36702127659574468</v>
      </c>
      <c r="I80" s="15">
        <f>IFERROR((E80+E81)/G80,0)</f>
        <v>0.36702127659574468</v>
      </c>
      <c r="J80" s="15">
        <v>0.9</v>
      </c>
      <c r="K80" s="10" t="str">
        <f t="shared" si="5"/>
        <v>N</v>
      </c>
      <c r="L80" s="10" t="s">
        <v>33</v>
      </c>
      <c r="M80" s="10" t="str">
        <f>IF(K80="Y",(E80+E82) &amp; " of " &amp; G80,E80 &amp; " of " &amp; G80)</f>
        <v>69 of 188</v>
      </c>
      <c r="N80" s="12">
        <v>45199</v>
      </c>
      <c r="O80" s="15">
        <f t="shared" si="4"/>
        <v>0.36702127659574468</v>
      </c>
    </row>
    <row r="81" spans="1:17" x14ac:dyDescent="0.25">
      <c r="A81" s="10">
        <v>2022</v>
      </c>
      <c r="B81" s="10" t="s">
        <v>16</v>
      </c>
      <c r="C81" s="10" t="s">
        <v>25</v>
      </c>
      <c r="D81" s="10" t="s">
        <v>22</v>
      </c>
      <c r="E81" s="10">
        <v>0</v>
      </c>
      <c r="F81" s="10" t="s">
        <v>26</v>
      </c>
      <c r="G81" s="10">
        <f>SUM(E80:E82)</f>
        <v>188</v>
      </c>
      <c r="H81" s="15">
        <f>IFERROR(E80/(E80+E82),0)</f>
        <v>0.36702127659574468</v>
      </c>
      <c r="I81" s="15">
        <f>IFERROR((E80+E81)/G80,0)</f>
        <v>0.36702127659574468</v>
      </c>
      <c r="J81" s="15">
        <v>0.9</v>
      </c>
      <c r="K81" s="10" t="str">
        <f t="shared" si="5"/>
        <v>N</v>
      </c>
      <c r="L81" s="10" t="s">
        <v>33</v>
      </c>
      <c r="M81" s="10" t="str">
        <f>IF(K80="Y",(E80+E82) &amp; " of " &amp; G80,E80 &amp; " of " &amp; G80)</f>
        <v>69 of 188</v>
      </c>
      <c r="N81" s="12">
        <v>45199</v>
      </c>
      <c r="O81" s="15">
        <f t="shared" si="4"/>
        <v>0</v>
      </c>
    </row>
    <row r="82" spans="1:17" x14ac:dyDescent="0.25">
      <c r="A82" s="10">
        <v>2022</v>
      </c>
      <c r="B82" s="10" t="s">
        <v>16</v>
      </c>
      <c r="C82" s="10" t="s">
        <v>25</v>
      </c>
      <c r="D82" s="10" t="s">
        <v>23</v>
      </c>
      <c r="E82" s="10">
        <v>119</v>
      </c>
      <c r="F82" s="10" t="s">
        <v>26</v>
      </c>
      <c r="G82" s="10">
        <f>SUM(E80:E82)</f>
        <v>188</v>
      </c>
      <c r="H82" s="15">
        <f>IFERROR(E80/(E80+E82),0)</f>
        <v>0.36702127659574468</v>
      </c>
      <c r="I82" s="15">
        <f>IFERROR((E80+E81)/G80,0)</f>
        <v>0.36702127659574468</v>
      </c>
      <c r="J82" s="15">
        <v>0.9</v>
      </c>
      <c r="K82" s="10" t="str">
        <f t="shared" si="5"/>
        <v>N</v>
      </c>
      <c r="L82" s="10" t="s">
        <v>33</v>
      </c>
      <c r="M82" s="10" t="str">
        <f>IF(K80="Y",(E80+E82) &amp; " of " &amp; G80,E80 &amp; " of " &amp; G80)</f>
        <v>69 of 188</v>
      </c>
      <c r="N82" s="12">
        <v>45199</v>
      </c>
      <c r="O82" s="15">
        <f t="shared" si="4"/>
        <v>0.63297872340425532</v>
      </c>
    </row>
    <row r="83" spans="1:17" x14ac:dyDescent="0.25">
      <c r="A83" s="10">
        <v>2022</v>
      </c>
      <c r="B83" s="10" t="s">
        <v>16</v>
      </c>
      <c r="C83" s="10" t="s">
        <v>27</v>
      </c>
      <c r="D83" s="10" t="s">
        <v>18</v>
      </c>
      <c r="E83" s="10">
        <v>199</v>
      </c>
      <c r="F83" s="10" t="s">
        <v>28</v>
      </c>
      <c r="G83" s="10">
        <f>SUM(E83:E85)</f>
        <v>206</v>
      </c>
      <c r="H83" s="15">
        <f>IFERROR(E83/(E83+E85),0)</f>
        <v>0.96601941747572817</v>
      </c>
      <c r="I83" s="15">
        <f>IFERROR((E83+E84)/G83,0)</f>
        <v>0.96601941747572817</v>
      </c>
      <c r="J83" s="15">
        <v>0.9</v>
      </c>
      <c r="K83" s="10" t="str">
        <f t="shared" si="5"/>
        <v>N</v>
      </c>
      <c r="L83" s="10" t="s">
        <v>21</v>
      </c>
      <c r="M83" s="10" t="str">
        <f>IF(K83="Y",(E83+E85) &amp; " of " &amp; G83,E83 &amp; " of " &amp; G83)</f>
        <v>199 of 206</v>
      </c>
      <c r="N83" s="12">
        <v>45199</v>
      </c>
      <c r="O83" s="15">
        <f t="shared" si="4"/>
        <v>0.96601941747572817</v>
      </c>
    </row>
    <row r="84" spans="1:17" x14ac:dyDescent="0.25">
      <c r="A84" s="10">
        <v>2022</v>
      </c>
      <c r="B84" s="10" t="s">
        <v>16</v>
      </c>
      <c r="C84" s="10" t="s">
        <v>27</v>
      </c>
      <c r="D84" s="10" t="s">
        <v>22</v>
      </c>
      <c r="E84" s="10">
        <v>0</v>
      </c>
      <c r="F84" s="10" t="s">
        <v>28</v>
      </c>
      <c r="G84" s="10">
        <f>SUM(E83:E85)</f>
        <v>206</v>
      </c>
      <c r="H84" s="15">
        <f>IFERROR(E83/(E83+E85),0)</f>
        <v>0.96601941747572817</v>
      </c>
      <c r="I84" s="15">
        <f>IFERROR((E83+E84)/G83,0)</f>
        <v>0.96601941747572817</v>
      </c>
      <c r="J84" s="15">
        <v>0.9</v>
      </c>
      <c r="K84" s="10" t="str">
        <f t="shared" si="5"/>
        <v>N</v>
      </c>
      <c r="L84" s="10" t="s">
        <v>21</v>
      </c>
      <c r="M84" s="10" t="str">
        <f>IF(K83="Y",(E83+E85) &amp; " of " &amp; G83,E83 &amp; " of " &amp; G83)</f>
        <v>199 of 206</v>
      </c>
      <c r="N84" s="12">
        <v>45199</v>
      </c>
      <c r="O84" s="15">
        <f t="shared" si="4"/>
        <v>0</v>
      </c>
    </row>
    <row r="85" spans="1:17" x14ac:dyDescent="0.25">
      <c r="A85" s="10">
        <v>2022</v>
      </c>
      <c r="B85" s="10" t="s">
        <v>16</v>
      </c>
      <c r="C85" s="10" t="s">
        <v>27</v>
      </c>
      <c r="D85" s="10" t="s">
        <v>23</v>
      </c>
      <c r="E85" s="10">
        <v>7</v>
      </c>
      <c r="F85" s="10" t="s">
        <v>28</v>
      </c>
      <c r="G85" s="10">
        <f>SUM(E83:E85)</f>
        <v>206</v>
      </c>
      <c r="H85" s="15">
        <f>IFERROR(E83/(E83+E85),0)</f>
        <v>0.96601941747572817</v>
      </c>
      <c r="I85" s="15">
        <f>IFERROR((E83+E84)/G83,0)</f>
        <v>0.96601941747572817</v>
      </c>
      <c r="J85" s="15">
        <v>0.9</v>
      </c>
      <c r="K85" s="10" t="str">
        <f t="shared" si="5"/>
        <v>N</v>
      </c>
      <c r="L85" s="10" t="s">
        <v>21</v>
      </c>
      <c r="M85" s="10" t="str">
        <f>IF(K83="Y",(E83+E85) &amp; " of " &amp; G83,E83 &amp; " of " &amp; G83)</f>
        <v>199 of 206</v>
      </c>
      <c r="N85" s="12">
        <v>45199</v>
      </c>
      <c r="O85" s="15">
        <f t="shared" si="4"/>
        <v>3.3980582524271843E-2</v>
      </c>
    </row>
    <row r="86" spans="1:17" x14ac:dyDescent="0.25">
      <c r="A86" s="10">
        <v>2022</v>
      </c>
      <c r="B86" s="10" t="s">
        <v>16</v>
      </c>
      <c r="C86" s="10" t="s">
        <v>29</v>
      </c>
      <c r="D86" s="10" t="s">
        <v>18</v>
      </c>
      <c r="E86" s="10">
        <v>159</v>
      </c>
      <c r="F86" s="10" t="s">
        <v>30</v>
      </c>
      <c r="G86" s="10">
        <f>SUM(E86:E88)</f>
        <v>167</v>
      </c>
      <c r="H86" s="15">
        <f>IFERROR(E86/(E86+E88),0)</f>
        <v>0.95209580838323349</v>
      </c>
      <c r="I86" s="15">
        <f>IFERROR((E86+E87)/G86,0)</f>
        <v>0.95209580838323349</v>
      </c>
      <c r="J86" s="15">
        <v>0.9</v>
      </c>
      <c r="K86" s="10" t="s">
        <v>20</v>
      </c>
      <c r="L86" s="10" t="s">
        <v>21</v>
      </c>
      <c r="M86" s="10" t="str">
        <f>IF(K86="Y",(E86+E88) &amp; " of " &amp; G86,E86 &amp; " of " &amp; G86)</f>
        <v>159 of 167</v>
      </c>
      <c r="N86" s="12">
        <v>45199</v>
      </c>
      <c r="O86" s="15">
        <f t="shared" si="4"/>
        <v>0.95209580838323349</v>
      </c>
    </row>
    <row r="87" spans="1:17" x14ac:dyDescent="0.25">
      <c r="A87" s="10">
        <v>2022</v>
      </c>
      <c r="B87" s="10" t="s">
        <v>16</v>
      </c>
      <c r="C87" s="10" t="s">
        <v>29</v>
      </c>
      <c r="D87" s="10" t="s">
        <v>22</v>
      </c>
      <c r="E87" s="10">
        <v>0</v>
      </c>
      <c r="F87" s="10" t="s">
        <v>30</v>
      </c>
      <c r="G87" s="10">
        <f>SUM(E86:E88)</f>
        <v>167</v>
      </c>
      <c r="H87" s="15">
        <f>IFERROR(E86/(E86+E88),0)</f>
        <v>0.95209580838323349</v>
      </c>
      <c r="I87" s="15">
        <f>IFERROR((E86+E87)/G86,0)</f>
        <v>0.95209580838323349</v>
      </c>
      <c r="J87" s="15">
        <v>0.9</v>
      </c>
      <c r="K87" s="10" t="s">
        <v>20</v>
      </c>
      <c r="L87" s="10" t="s">
        <v>21</v>
      </c>
      <c r="M87" s="10" t="str">
        <f>IF(K86="Y",(E86+E88) &amp; " of " &amp; G86,E86 &amp; " of " &amp; G86)</f>
        <v>159 of 167</v>
      </c>
      <c r="N87" s="12">
        <v>45199</v>
      </c>
      <c r="O87" s="15">
        <f t="shared" si="4"/>
        <v>0</v>
      </c>
    </row>
    <row r="88" spans="1:17" x14ac:dyDescent="0.25">
      <c r="A88" s="10">
        <v>2022</v>
      </c>
      <c r="B88" s="10" t="s">
        <v>16</v>
      </c>
      <c r="C88" s="10" t="s">
        <v>29</v>
      </c>
      <c r="D88" s="10" t="s">
        <v>23</v>
      </c>
      <c r="E88" s="10">
        <v>8</v>
      </c>
      <c r="F88" s="10" t="s">
        <v>30</v>
      </c>
      <c r="G88" s="10">
        <f>SUM(E86:E88)</f>
        <v>167</v>
      </c>
      <c r="H88" s="15">
        <f>IFERROR(E86/(E86+E88),0)</f>
        <v>0.95209580838323349</v>
      </c>
      <c r="I88" s="15">
        <f>IFERROR((E86+E87)/G86,0)</f>
        <v>0.95209580838323349</v>
      </c>
      <c r="J88" s="15">
        <v>0.9</v>
      </c>
      <c r="K88" s="10" t="s">
        <v>20</v>
      </c>
      <c r="L88" s="10" t="s">
        <v>21</v>
      </c>
      <c r="M88" s="10" t="str">
        <f>IF(K86="Y",(E86+E88) &amp; " of " &amp; G86,E86 &amp; " of " &amp; G86)</f>
        <v>159 of 167</v>
      </c>
      <c r="N88" s="12">
        <v>45199</v>
      </c>
      <c r="O88" s="15">
        <f t="shared" si="4"/>
        <v>4.790419161676647E-2</v>
      </c>
    </row>
    <row r="89" spans="1:17" x14ac:dyDescent="0.25">
      <c r="A89" s="10">
        <v>2023</v>
      </c>
      <c r="B89" s="10" t="s">
        <v>16</v>
      </c>
      <c r="C89" t="s">
        <v>45</v>
      </c>
      <c r="D89" s="10" t="s">
        <v>18</v>
      </c>
      <c r="E89" s="10">
        <v>14</v>
      </c>
      <c r="F89" s="10" t="s">
        <v>31</v>
      </c>
      <c r="G89" s="10">
        <f>SUM(E89:E91)</f>
        <v>63</v>
      </c>
      <c r="H89" s="15">
        <f>IFERROR(E89/(E89+E91),0)</f>
        <v>0.26415094339622641</v>
      </c>
      <c r="I89" s="15">
        <f>IFERROR((E89+E90)/G89,0)</f>
        <v>0.38095238095238093</v>
      </c>
      <c r="J89" s="15">
        <v>0.9</v>
      </c>
      <c r="K89" s="10" t="str">
        <f>IF(B89&gt;2022,"Y","N")</f>
        <v>Y</v>
      </c>
      <c r="L89" s="10" t="s">
        <v>35</v>
      </c>
      <c r="M89" s="10" t="str">
        <f>IF(K89="Y",(E89+E91) &amp; " of " &amp; G89,E89 &amp; " of " &amp; G89)</f>
        <v>53 of 63</v>
      </c>
      <c r="N89" s="12">
        <v>45199</v>
      </c>
      <c r="O89" s="15">
        <f t="shared" si="4"/>
        <v>0.22222222222222221</v>
      </c>
      <c r="P89" s="18" t="s">
        <v>38</v>
      </c>
      <c r="Q89" s="18" t="s">
        <v>38</v>
      </c>
    </row>
    <row r="90" spans="1:17" x14ac:dyDescent="0.25">
      <c r="A90" s="10">
        <v>2023</v>
      </c>
      <c r="B90" s="10" t="s">
        <v>16</v>
      </c>
      <c r="C90" t="s">
        <v>45</v>
      </c>
      <c r="D90" s="10" t="s">
        <v>22</v>
      </c>
      <c r="E90" s="10">
        <v>10</v>
      </c>
      <c r="F90" s="10" t="s">
        <v>31</v>
      </c>
      <c r="G90" s="10">
        <f>SUM(E89:E91)</f>
        <v>63</v>
      </c>
      <c r="H90" s="15">
        <f>IFERROR(E89/(E89+E91),0)</f>
        <v>0.26415094339622641</v>
      </c>
      <c r="I90" s="15">
        <f>IFERROR((E89+E90)/G89,0)</f>
        <v>0.38095238095238093</v>
      </c>
      <c r="J90" s="15">
        <v>0.9</v>
      </c>
      <c r="K90" s="10" t="str">
        <f>IF(B90&gt;2022,"Y","N")</f>
        <v>Y</v>
      </c>
      <c r="L90" s="10" t="s">
        <v>35</v>
      </c>
      <c r="M90" s="10" t="str">
        <f>IF(K89="Y",(E89+E91) &amp; " of " &amp; G89,E89 &amp; " of " &amp; G89)</f>
        <v>53 of 63</v>
      </c>
      <c r="N90" s="12">
        <v>45199</v>
      </c>
      <c r="O90" s="15">
        <f t="shared" si="4"/>
        <v>0.15873015873015872</v>
      </c>
      <c r="P90" s="18" t="s">
        <v>38</v>
      </c>
      <c r="Q90" s="18" t="s">
        <v>38</v>
      </c>
    </row>
    <row r="91" spans="1:17" x14ac:dyDescent="0.25">
      <c r="A91" s="10">
        <v>2023</v>
      </c>
      <c r="B91" s="10" t="s">
        <v>16</v>
      </c>
      <c r="C91" t="s">
        <v>45</v>
      </c>
      <c r="D91" s="10" t="s">
        <v>23</v>
      </c>
      <c r="E91" s="10">
        <v>39</v>
      </c>
      <c r="F91" s="10" t="s">
        <v>31</v>
      </c>
      <c r="G91" s="10">
        <f>SUM(E89:E91)</f>
        <v>63</v>
      </c>
      <c r="H91" s="15">
        <f>IFERROR(E89/(E89+E91),0)</f>
        <v>0.26415094339622641</v>
      </c>
      <c r="I91" s="15">
        <f>IFERROR((E89+E90)/G89,0)</f>
        <v>0.38095238095238093</v>
      </c>
      <c r="J91" s="15">
        <v>0.9</v>
      </c>
      <c r="K91" s="10" t="str">
        <f>IF(B91&gt;2022,"Y","N")</f>
        <v>Y</v>
      </c>
      <c r="L91" s="10" t="s">
        <v>35</v>
      </c>
      <c r="M91" s="10" t="str">
        <f>IF(K89="Y",(E89+E91) &amp; " of " &amp; G89,E89 &amp; " of " &amp; G89)</f>
        <v>53 of 63</v>
      </c>
      <c r="N91" s="12">
        <v>45199</v>
      </c>
      <c r="O91" s="15">
        <f t="shared" si="4"/>
        <v>0.61904761904761907</v>
      </c>
      <c r="P91" s="18" t="s">
        <v>38</v>
      </c>
      <c r="Q91" s="18" t="s">
        <v>38</v>
      </c>
    </row>
    <row r="92" spans="1:17" x14ac:dyDescent="0.25">
      <c r="A92" s="10">
        <v>2023</v>
      </c>
      <c r="B92" s="10" t="s">
        <v>16</v>
      </c>
      <c r="C92" s="10" t="s">
        <v>17</v>
      </c>
      <c r="D92" s="10" t="s">
        <v>18</v>
      </c>
      <c r="E92" s="10">
        <v>12</v>
      </c>
      <c r="F92" s="10" t="s">
        <v>19</v>
      </c>
      <c r="G92" s="10">
        <f>SUM(E92:E94)</f>
        <v>15</v>
      </c>
      <c r="H92" s="15">
        <f>IFERROR(E92/(E92+E94),0)</f>
        <v>0.92307692307692313</v>
      </c>
      <c r="I92" s="15">
        <f>IFERROR((E92+E93)/G92,0)</f>
        <v>0.93333333333333335</v>
      </c>
      <c r="J92" s="15">
        <v>0.9</v>
      </c>
      <c r="K92" s="10" t="str">
        <f>IF(B92&gt;2020,"Y","N")</f>
        <v>Y</v>
      </c>
      <c r="L92" s="10" t="s">
        <v>36</v>
      </c>
      <c r="M92" s="10" t="str">
        <f>IF(K92="Y",(E92+E94) &amp; " of " &amp; G92,E92 &amp; " of " &amp; G92)</f>
        <v>13 of 15</v>
      </c>
      <c r="N92" s="12">
        <v>45199</v>
      </c>
      <c r="O92" s="15">
        <f t="shared" si="4"/>
        <v>0.8</v>
      </c>
      <c r="P92" s="10">
        <v>22</v>
      </c>
      <c r="Q92" s="11">
        <v>-0.32</v>
      </c>
    </row>
    <row r="93" spans="1:17" x14ac:dyDescent="0.25">
      <c r="A93" s="10">
        <v>2023</v>
      </c>
      <c r="B93" s="10" t="s">
        <v>16</v>
      </c>
      <c r="C93" s="10" t="s">
        <v>17</v>
      </c>
      <c r="D93" s="10" t="s">
        <v>22</v>
      </c>
      <c r="E93" s="10">
        <v>2</v>
      </c>
      <c r="F93" s="10" t="s">
        <v>19</v>
      </c>
      <c r="G93" s="10">
        <f>SUM(E92:E94)</f>
        <v>15</v>
      </c>
      <c r="H93" s="15">
        <f>IFERROR(E92/(E92+E94),0)</f>
        <v>0.92307692307692313</v>
      </c>
      <c r="I93" s="15">
        <f>IFERROR((E92+E93)/G92,0)</f>
        <v>0.93333333333333335</v>
      </c>
      <c r="J93" s="15">
        <v>0.9</v>
      </c>
      <c r="K93" s="10" t="str">
        <f>IF(B93&gt;2020,"Y","N")</f>
        <v>Y</v>
      </c>
      <c r="L93" s="10" t="s">
        <v>36</v>
      </c>
      <c r="M93" s="10" t="str">
        <f>IF(K92="Y",(E92+E94) &amp; " of " &amp; G92,E92 &amp; " of " &amp; G92)</f>
        <v>13 of 15</v>
      </c>
      <c r="N93" s="12">
        <v>45199</v>
      </c>
      <c r="O93" s="15">
        <f t="shared" si="4"/>
        <v>0.13333333333333333</v>
      </c>
      <c r="P93" s="10">
        <v>22</v>
      </c>
      <c r="Q93" s="11">
        <v>-0.32</v>
      </c>
    </row>
    <row r="94" spans="1:17" x14ac:dyDescent="0.25">
      <c r="A94" s="10">
        <v>2023</v>
      </c>
      <c r="B94" s="10" t="s">
        <v>16</v>
      </c>
      <c r="C94" s="10" t="s">
        <v>17</v>
      </c>
      <c r="D94" s="10" t="s">
        <v>23</v>
      </c>
      <c r="E94" s="10">
        <v>1</v>
      </c>
      <c r="F94" s="10" t="s">
        <v>19</v>
      </c>
      <c r="G94" s="10">
        <f>SUM(E92:E94)</f>
        <v>15</v>
      </c>
      <c r="H94" s="15">
        <f>IFERROR(E92/(E92+E94),0)</f>
        <v>0.92307692307692313</v>
      </c>
      <c r="I94" s="15">
        <f>IFERROR((E92+E93)/G92,0)</f>
        <v>0.93333333333333335</v>
      </c>
      <c r="J94" s="15">
        <v>0.9</v>
      </c>
      <c r="K94" s="10" t="str">
        <f>IF(B94&gt;2020,"Y","N")</f>
        <v>Y</v>
      </c>
      <c r="L94" s="10" t="s">
        <v>36</v>
      </c>
      <c r="M94" s="10" t="str">
        <f>IF(K92="Y",(E92+E94) &amp; " of " &amp; G92,E92 &amp; " of " &amp; G92)</f>
        <v>13 of 15</v>
      </c>
      <c r="N94" s="12">
        <v>45199</v>
      </c>
      <c r="O94" s="15">
        <f t="shared" si="4"/>
        <v>6.6666666666666666E-2</v>
      </c>
      <c r="P94" s="10">
        <v>22</v>
      </c>
      <c r="Q94" s="11">
        <v>-0.32</v>
      </c>
    </row>
    <row r="95" spans="1:17" x14ac:dyDescent="0.25">
      <c r="A95" s="10">
        <v>2023</v>
      </c>
      <c r="B95" s="10" t="s">
        <v>16</v>
      </c>
      <c r="C95" s="10" t="s">
        <v>25</v>
      </c>
      <c r="D95" s="10" t="s">
        <v>18</v>
      </c>
      <c r="E95" s="10">
        <v>80</v>
      </c>
      <c r="F95" s="10" t="s">
        <v>26</v>
      </c>
      <c r="G95" s="10">
        <f>SUM(E95:E97)</f>
        <v>150</v>
      </c>
      <c r="H95" s="15">
        <f>IFERROR(E95/(E95+E97),0)</f>
        <v>0.94117647058823528</v>
      </c>
      <c r="I95" s="15">
        <f>IFERROR((E95+E96)/G95,0)</f>
        <v>0.96666666666666667</v>
      </c>
      <c r="J95" s="15">
        <v>0.9</v>
      </c>
      <c r="K95" s="10" t="str">
        <f t="shared" ref="K95:K103" si="6">IF(B95&gt;2022,"Y","N")</f>
        <v>Y</v>
      </c>
      <c r="L95" s="10" t="s">
        <v>36</v>
      </c>
      <c r="M95" s="10" t="str">
        <f>IF(K95="Y",(E95+E97) &amp; " of " &amp; G95,E95 &amp; " of " &amp; G95)</f>
        <v>85 of 150</v>
      </c>
      <c r="N95" s="12">
        <v>45199</v>
      </c>
      <c r="O95" s="15">
        <f t="shared" si="4"/>
        <v>0.53333333333333333</v>
      </c>
      <c r="P95" s="10">
        <v>199</v>
      </c>
      <c r="Q95" s="11">
        <v>-0.25</v>
      </c>
    </row>
    <row r="96" spans="1:17" x14ac:dyDescent="0.25">
      <c r="A96" s="10">
        <v>2023</v>
      </c>
      <c r="B96" s="10" t="s">
        <v>16</v>
      </c>
      <c r="C96" s="10" t="s">
        <v>25</v>
      </c>
      <c r="D96" s="10" t="s">
        <v>22</v>
      </c>
      <c r="E96" s="10">
        <v>65</v>
      </c>
      <c r="F96" s="10" t="s">
        <v>26</v>
      </c>
      <c r="G96" s="10">
        <f>SUM(E95:E97)</f>
        <v>150</v>
      </c>
      <c r="H96" s="15">
        <f>IFERROR(E95/(E95+E97),0)</f>
        <v>0.94117647058823528</v>
      </c>
      <c r="I96" s="15">
        <f>IFERROR((E95+E96)/G95,0)</f>
        <v>0.96666666666666667</v>
      </c>
      <c r="J96" s="15">
        <v>0.9</v>
      </c>
      <c r="K96" s="10" t="str">
        <f t="shared" si="6"/>
        <v>Y</v>
      </c>
      <c r="L96" s="10" t="s">
        <v>36</v>
      </c>
      <c r="M96" s="10" t="str">
        <f>IF(K95="Y",(E95+E97) &amp; " of " &amp; G95,E95 &amp; " of " &amp; G95)</f>
        <v>85 of 150</v>
      </c>
      <c r="N96" s="12">
        <v>45199</v>
      </c>
      <c r="O96" s="15">
        <f t="shared" si="4"/>
        <v>0.43333333333333335</v>
      </c>
      <c r="P96" s="10">
        <v>199</v>
      </c>
      <c r="Q96" s="11">
        <v>-0.25</v>
      </c>
    </row>
    <row r="97" spans="1:17" x14ac:dyDescent="0.25">
      <c r="A97" s="10">
        <v>2023</v>
      </c>
      <c r="B97" s="10" t="s">
        <v>16</v>
      </c>
      <c r="C97" s="10" t="s">
        <v>25</v>
      </c>
      <c r="D97" s="10" t="s">
        <v>23</v>
      </c>
      <c r="E97" s="10">
        <v>5</v>
      </c>
      <c r="F97" s="10" t="s">
        <v>26</v>
      </c>
      <c r="G97" s="10">
        <f>SUM(E95:E97)</f>
        <v>150</v>
      </c>
      <c r="H97" s="15">
        <f>IFERROR(E95/(E95+E97),0)</f>
        <v>0.94117647058823528</v>
      </c>
      <c r="I97" s="15">
        <f>IFERROR((E95+E96)/G95,0)</f>
        <v>0.96666666666666667</v>
      </c>
      <c r="J97" s="15">
        <v>0.9</v>
      </c>
      <c r="K97" s="10" t="str">
        <f t="shared" si="6"/>
        <v>Y</v>
      </c>
      <c r="L97" s="10" t="s">
        <v>36</v>
      </c>
      <c r="M97" s="10" t="str">
        <f>IF(K95="Y",(E95+E97) &amp; " of " &amp; G95,E95 &amp; " of " &amp; G95)</f>
        <v>85 of 150</v>
      </c>
      <c r="N97" s="12">
        <v>45199</v>
      </c>
      <c r="O97" s="15">
        <f t="shared" si="4"/>
        <v>3.3333333333333333E-2</v>
      </c>
      <c r="P97" s="10">
        <v>199</v>
      </c>
      <c r="Q97" s="11">
        <v>-0.25</v>
      </c>
    </row>
    <row r="98" spans="1:17" x14ac:dyDescent="0.25">
      <c r="A98" s="10">
        <v>2023</v>
      </c>
      <c r="B98" s="10" t="s">
        <v>16</v>
      </c>
      <c r="C98" s="10" t="s">
        <v>27</v>
      </c>
      <c r="D98" s="10" t="s">
        <v>18</v>
      </c>
      <c r="E98" s="10">
        <v>173</v>
      </c>
      <c r="F98" s="10" t="s">
        <v>28</v>
      </c>
      <c r="G98" s="10">
        <f>SUM(E98:E100)</f>
        <v>235</v>
      </c>
      <c r="H98" s="15">
        <f>IFERROR(E98/(E98+E100),0)</f>
        <v>0.93010752688172038</v>
      </c>
      <c r="I98" s="15">
        <f>IFERROR((E98+E99)/G98,0)</f>
        <v>0.94468085106382982</v>
      </c>
      <c r="J98" s="15">
        <v>0.9</v>
      </c>
      <c r="K98" s="10" t="str">
        <f t="shared" si="6"/>
        <v>Y</v>
      </c>
      <c r="L98" s="10" t="s">
        <v>36</v>
      </c>
      <c r="M98" s="10" t="str">
        <f>IF(K98="Y",(E98+E100) &amp; " of " &amp; G98,E98 &amp; " of " &amp; G98)</f>
        <v>186 of 235</v>
      </c>
      <c r="N98" s="12">
        <v>45199</v>
      </c>
      <c r="O98" s="15">
        <f t="shared" ref="O98:O106" si="7">IFERROR(E98/G98,0)</f>
        <v>0.7361702127659574</v>
      </c>
      <c r="P98" s="10">
        <v>228</v>
      </c>
      <c r="Q98" s="11">
        <v>0.03</v>
      </c>
    </row>
    <row r="99" spans="1:17" x14ac:dyDescent="0.25">
      <c r="A99" s="10">
        <v>2023</v>
      </c>
      <c r="B99" s="10" t="s">
        <v>16</v>
      </c>
      <c r="C99" s="10" t="s">
        <v>27</v>
      </c>
      <c r="D99" s="10" t="s">
        <v>22</v>
      </c>
      <c r="E99" s="10">
        <v>49</v>
      </c>
      <c r="F99" s="10" t="s">
        <v>28</v>
      </c>
      <c r="G99" s="10">
        <f>SUM(E98:E100)</f>
        <v>235</v>
      </c>
      <c r="H99" s="15">
        <f>IFERROR(E98/(E98+E100),0)</f>
        <v>0.93010752688172038</v>
      </c>
      <c r="I99" s="15">
        <f>IFERROR((E98+E99)/G98,0)</f>
        <v>0.94468085106382982</v>
      </c>
      <c r="J99" s="15">
        <v>0.9</v>
      </c>
      <c r="K99" s="10" t="str">
        <f t="shared" si="6"/>
        <v>Y</v>
      </c>
      <c r="L99" s="10" t="s">
        <v>36</v>
      </c>
      <c r="M99" s="10" t="str">
        <f>IF(K98="Y",(E98+E100) &amp; " of " &amp; G98,E98 &amp; " of " &amp; G98)</f>
        <v>186 of 235</v>
      </c>
      <c r="N99" s="12">
        <v>45199</v>
      </c>
      <c r="O99" s="15">
        <f t="shared" si="7"/>
        <v>0.20851063829787234</v>
      </c>
      <c r="P99" s="10">
        <v>228</v>
      </c>
      <c r="Q99" s="11">
        <v>0.03</v>
      </c>
    </row>
    <row r="100" spans="1:17" x14ac:dyDescent="0.25">
      <c r="A100" s="10">
        <v>2023</v>
      </c>
      <c r="B100" s="10" t="s">
        <v>16</v>
      </c>
      <c r="C100" s="10" t="s">
        <v>27</v>
      </c>
      <c r="D100" s="10" t="s">
        <v>23</v>
      </c>
      <c r="E100" s="10">
        <v>13</v>
      </c>
      <c r="F100" s="10" t="s">
        <v>28</v>
      </c>
      <c r="G100" s="10">
        <f>SUM(E98:E100)</f>
        <v>235</v>
      </c>
      <c r="H100" s="15">
        <f>IFERROR(E98/(E98+E100),0)</f>
        <v>0.93010752688172038</v>
      </c>
      <c r="I100" s="15">
        <f>IFERROR((E98+E99)/G98,0)</f>
        <v>0.94468085106382982</v>
      </c>
      <c r="J100" s="15">
        <v>0.9</v>
      </c>
      <c r="K100" s="10" t="str">
        <f t="shared" si="6"/>
        <v>Y</v>
      </c>
      <c r="L100" s="10" t="s">
        <v>36</v>
      </c>
      <c r="M100" s="10" t="str">
        <f>IF(K98="Y",(E98+E100) &amp; " of " &amp; G98,E98 &amp; " of " &amp; G98)</f>
        <v>186 of 235</v>
      </c>
      <c r="N100" s="12">
        <v>45199</v>
      </c>
      <c r="O100" s="15">
        <f t="shared" si="7"/>
        <v>5.5319148936170209E-2</v>
      </c>
      <c r="P100" s="10">
        <v>228</v>
      </c>
      <c r="Q100" s="11">
        <v>0.03</v>
      </c>
    </row>
    <row r="101" spans="1:17" x14ac:dyDescent="0.25">
      <c r="A101" s="10">
        <v>2023</v>
      </c>
      <c r="B101" s="10" t="s">
        <v>16</v>
      </c>
      <c r="C101" s="10" t="s">
        <v>24</v>
      </c>
      <c r="D101" s="10" t="s">
        <v>18</v>
      </c>
      <c r="E101" s="10">
        <v>232</v>
      </c>
      <c r="F101" s="10" t="s">
        <v>19</v>
      </c>
      <c r="G101" s="10">
        <f>SUM(E101:E103)</f>
        <v>278</v>
      </c>
      <c r="H101" s="15">
        <f>IFERROR(E101/(E101+E103),0)</f>
        <v>0.88888888888888884</v>
      </c>
      <c r="I101" s="15">
        <f>IFERROR((E101+E102)/G101,0)</f>
        <v>0.89568345323741005</v>
      </c>
      <c r="J101" s="15">
        <v>0.9</v>
      </c>
      <c r="K101" s="10" t="str">
        <f t="shared" si="6"/>
        <v>Y</v>
      </c>
      <c r="L101" s="10" t="s">
        <v>37</v>
      </c>
      <c r="M101" s="10" t="str">
        <f>IF(K101="Y",(E101+E103) &amp; " of " &amp; G101,E101 &amp; " of " &amp; G101)</f>
        <v>261 of 278</v>
      </c>
      <c r="N101" s="12">
        <v>45199</v>
      </c>
      <c r="O101" s="15">
        <f t="shared" si="7"/>
        <v>0.83453237410071945</v>
      </c>
      <c r="P101" s="10">
        <v>255</v>
      </c>
      <c r="Q101" s="11">
        <v>0.09</v>
      </c>
    </row>
    <row r="102" spans="1:17" x14ac:dyDescent="0.25">
      <c r="A102" s="10">
        <v>2023</v>
      </c>
      <c r="B102" s="10" t="s">
        <v>16</v>
      </c>
      <c r="C102" s="10" t="s">
        <v>24</v>
      </c>
      <c r="D102" s="10" t="s">
        <v>22</v>
      </c>
      <c r="E102" s="10">
        <v>17</v>
      </c>
      <c r="F102" s="10" t="s">
        <v>19</v>
      </c>
      <c r="G102" s="10">
        <f>SUM(E101:E103)</f>
        <v>278</v>
      </c>
      <c r="H102" s="15">
        <f>IFERROR(E101/(E101+E103),0)</f>
        <v>0.88888888888888884</v>
      </c>
      <c r="I102" s="15">
        <f>IFERROR((E101+E102)/G101,0)</f>
        <v>0.89568345323741005</v>
      </c>
      <c r="J102" s="15">
        <v>0.9</v>
      </c>
      <c r="K102" s="10" t="str">
        <f t="shared" si="6"/>
        <v>Y</v>
      </c>
      <c r="L102" s="10" t="s">
        <v>37</v>
      </c>
      <c r="M102" s="10" t="str">
        <f>IF(K101="Y",(E101+E103) &amp; " of " &amp; G101,E101 &amp; " of " &amp; G101)</f>
        <v>261 of 278</v>
      </c>
      <c r="N102" s="12">
        <v>45199</v>
      </c>
      <c r="O102" s="15">
        <f t="shared" si="7"/>
        <v>6.1151079136690649E-2</v>
      </c>
      <c r="P102" s="10">
        <v>255</v>
      </c>
      <c r="Q102" s="11">
        <v>0.09</v>
      </c>
    </row>
    <row r="103" spans="1:17" x14ac:dyDescent="0.25">
      <c r="A103" s="10">
        <v>2023</v>
      </c>
      <c r="B103" s="10" t="s">
        <v>16</v>
      </c>
      <c r="C103" s="10" t="s">
        <v>24</v>
      </c>
      <c r="D103" s="10" t="s">
        <v>23</v>
      </c>
      <c r="E103" s="10">
        <v>29</v>
      </c>
      <c r="F103" s="10" t="s">
        <v>19</v>
      </c>
      <c r="G103" s="10">
        <f>SUM(E101:E103)</f>
        <v>278</v>
      </c>
      <c r="H103" s="15">
        <f>IFERROR(E101/(E101+E103),0)</f>
        <v>0.88888888888888884</v>
      </c>
      <c r="I103" s="15">
        <f>IFERROR((E101+E102)/G101,0)</f>
        <v>0.89568345323741005</v>
      </c>
      <c r="J103" s="15">
        <v>0.9</v>
      </c>
      <c r="K103" s="10" t="str">
        <f t="shared" si="6"/>
        <v>Y</v>
      </c>
      <c r="L103" s="10" t="s">
        <v>37</v>
      </c>
      <c r="M103" s="10" t="str">
        <f>IF(K101="Y",(E101+E103) &amp; " of " &amp; G101,E101 &amp; " of " &amp; G101)</f>
        <v>261 of 278</v>
      </c>
      <c r="N103" s="12">
        <v>45199</v>
      </c>
      <c r="O103" s="15">
        <f t="shared" si="7"/>
        <v>0.10431654676258993</v>
      </c>
      <c r="P103" s="10">
        <v>255</v>
      </c>
      <c r="Q103" s="11">
        <v>0.09</v>
      </c>
    </row>
    <row r="104" spans="1:17" x14ac:dyDescent="0.25">
      <c r="A104" s="10">
        <v>2023</v>
      </c>
      <c r="B104" s="10" t="s">
        <v>16</v>
      </c>
      <c r="C104" s="10" t="s">
        <v>29</v>
      </c>
      <c r="D104" s="10" t="s">
        <v>18</v>
      </c>
      <c r="E104" s="10">
        <v>121</v>
      </c>
      <c r="F104" s="10" t="s">
        <v>30</v>
      </c>
      <c r="G104" s="10">
        <f>SUM(E104:E106)</f>
        <v>138</v>
      </c>
      <c r="H104" s="15">
        <f>IFERROR(E104/(E104+E106),0)</f>
        <v>0.952755905511811</v>
      </c>
      <c r="I104" s="15">
        <f>IFERROR((E104+E105)/G104,0)</f>
        <v>0.95652173913043481</v>
      </c>
      <c r="J104" s="15">
        <v>0.9</v>
      </c>
      <c r="K104" s="10" t="s">
        <v>34</v>
      </c>
      <c r="L104" s="10" t="s">
        <v>36</v>
      </c>
      <c r="M104" s="10" t="str">
        <f>IF(K104="Y",(E104+E106) &amp; " of " &amp; G104,E104 &amp; " of " &amp; G104)</f>
        <v>127 of 138</v>
      </c>
      <c r="N104" s="12">
        <v>45199</v>
      </c>
      <c r="O104" s="15">
        <f t="shared" si="7"/>
        <v>0.87681159420289856</v>
      </c>
      <c r="P104" s="10">
        <v>157</v>
      </c>
      <c r="Q104" s="11">
        <v>-0.12</v>
      </c>
    </row>
    <row r="105" spans="1:17" x14ac:dyDescent="0.25">
      <c r="A105" s="10">
        <v>2023</v>
      </c>
      <c r="B105" s="10" t="s">
        <v>16</v>
      </c>
      <c r="C105" s="10" t="s">
        <v>29</v>
      </c>
      <c r="D105" s="10" t="s">
        <v>22</v>
      </c>
      <c r="E105" s="10">
        <v>11</v>
      </c>
      <c r="F105" s="10" t="s">
        <v>30</v>
      </c>
      <c r="G105" s="10">
        <f>SUM(E104:E106)</f>
        <v>138</v>
      </c>
      <c r="H105" s="15">
        <f>IFERROR(E104/(E104+E106),0)</f>
        <v>0.952755905511811</v>
      </c>
      <c r="I105" s="15">
        <f>IFERROR((E104+E105)/G104,0)</f>
        <v>0.95652173913043481</v>
      </c>
      <c r="J105" s="15">
        <v>0.9</v>
      </c>
      <c r="K105" s="10" t="s">
        <v>34</v>
      </c>
      <c r="L105" s="10" t="s">
        <v>36</v>
      </c>
      <c r="M105" s="10" t="str">
        <f>IF(K104="Y",(E104+E106) &amp; " of " &amp; G104,E104 &amp; " of " &amp; G104)</f>
        <v>127 of 138</v>
      </c>
      <c r="N105" s="12">
        <v>45199</v>
      </c>
      <c r="O105" s="15">
        <f t="shared" si="7"/>
        <v>7.9710144927536225E-2</v>
      </c>
      <c r="P105" s="10">
        <v>157</v>
      </c>
      <c r="Q105" s="11">
        <v>-0.12</v>
      </c>
    </row>
    <row r="106" spans="1:17" x14ac:dyDescent="0.25">
      <c r="A106" s="10">
        <v>2023</v>
      </c>
      <c r="B106" s="10" t="s">
        <v>16</v>
      </c>
      <c r="C106" s="10" t="s">
        <v>29</v>
      </c>
      <c r="D106" s="10" t="s">
        <v>23</v>
      </c>
      <c r="E106" s="10">
        <v>6</v>
      </c>
      <c r="F106" s="10" t="s">
        <v>30</v>
      </c>
      <c r="G106" s="10">
        <f>SUM(E104:E106)</f>
        <v>138</v>
      </c>
      <c r="H106" s="15">
        <f>IFERROR(E104/(E104+E106),0)</f>
        <v>0.952755905511811</v>
      </c>
      <c r="I106" s="15">
        <f>IFERROR((E104+E105)/G104,0)</f>
        <v>0.95652173913043481</v>
      </c>
      <c r="J106" s="15">
        <v>0.9</v>
      </c>
      <c r="K106" s="10" t="s">
        <v>34</v>
      </c>
      <c r="L106" s="10" t="s">
        <v>36</v>
      </c>
      <c r="M106" s="10" t="str">
        <f>IF(K104="Y",(E104+E106) &amp; " of " &amp; G104,E104 &amp; " of " &amp; G104)</f>
        <v>127 of 138</v>
      </c>
      <c r="N106" s="12">
        <v>45199</v>
      </c>
      <c r="O106" s="15">
        <f t="shared" si="7"/>
        <v>4.3478260869565216E-2</v>
      </c>
      <c r="P106" s="10">
        <v>157</v>
      </c>
      <c r="Q106" s="11">
        <v>-0.12</v>
      </c>
    </row>
    <row r="107" spans="1:17" x14ac:dyDescent="0.25">
      <c r="A107">
        <v>2023</v>
      </c>
      <c r="B107" t="s">
        <v>16</v>
      </c>
      <c r="C107" t="s">
        <v>40</v>
      </c>
      <c r="D107" t="s">
        <v>18</v>
      </c>
      <c r="E107" s="20">
        <v>5</v>
      </c>
      <c r="F107" t="s">
        <v>41</v>
      </c>
      <c r="G107" s="10">
        <f>SUM(E107:E109)</f>
        <v>5</v>
      </c>
      <c r="H107" s="21">
        <f>IFERROR(IF(OR(E107&gt;0,E109&gt;0),ROUND(E107/(E107+E109),2),""),0)</f>
        <v>1</v>
      </c>
      <c r="I107" s="21">
        <f>IFERROR(IF(G107&gt;0,(E107+E108)/(G107),""),0)</f>
        <v>1</v>
      </c>
      <c r="J107" s="1">
        <v>0.6</v>
      </c>
      <c r="K107" s="10" t="s">
        <v>34</v>
      </c>
      <c r="L107" s="20" t="s">
        <v>42</v>
      </c>
      <c r="M107" s="10" t="str">
        <f>IF(K107="Y",(E107+E109) &amp; " of " &amp; G107,E107 &amp; " of " &amp; G107)</f>
        <v>5 of 5</v>
      </c>
      <c r="N107" s="19">
        <v>45199</v>
      </c>
      <c r="O107" s="11">
        <f t="shared" ref="O107:O112" si="8">IFERROR(E107/G107,0)</f>
        <v>1</v>
      </c>
      <c r="P107" s="18" t="s">
        <v>38</v>
      </c>
      <c r="Q107" s="18" t="s">
        <v>38</v>
      </c>
    </row>
    <row r="108" spans="1:17" x14ac:dyDescent="0.25">
      <c r="A108">
        <v>2023</v>
      </c>
      <c r="B108" t="s">
        <v>16</v>
      </c>
      <c r="C108" t="s">
        <v>40</v>
      </c>
      <c r="D108" t="s">
        <v>22</v>
      </c>
      <c r="E108" s="20">
        <v>0</v>
      </c>
      <c r="F108" t="s">
        <v>41</v>
      </c>
      <c r="G108" s="10">
        <f>SUM(E107:E109)</f>
        <v>5</v>
      </c>
      <c r="H108" s="21">
        <f>IFERROR(IF(OR(E107&gt;0,E109&gt;0),ROUND(E107/(E107+E109),2),""),0)</f>
        <v>1</v>
      </c>
      <c r="I108" s="21">
        <f>IFERROR(IF(G107&gt;0,(E107+E108)/(G107),""),0)</f>
        <v>1</v>
      </c>
      <c r="J108" s="1">
        <v>0.6</v>
      </c>
      <c r="K108" s="10" t="s">
        <v>34</v>
      </c>
      <c r="L108" s="20" t="s">
        <v>42</v>
      </c>
      <c r="M108" s="10" t="str">
        <f>IF(K107="Y",(E107+E109) &amp; " of " &amp; G107,E107 &amp; " of " &amp; G107)</f>
        <v>5 of 5</v>
      </c>
      <c r="N108" s="19">
        <v>45199</v>
      </c>
      <c r="O108" s="11">
        <f t="shared" si="8"/>
        <v>0</v>
      </c>
      <c r="P108" s="18" t="s">
        <v>38</v>
      </c>
      <c r="Q108" s="18" t="s">
        <v>38</v>
      </c>
    </row>
    <row r="109" spans="1:17" x14ac:dyDescent="0.25">
      <c r="A109">
        <v>2023</v>
      </c>
      <c r="B109" t="s">
        <v>16</v>
      </c>
      <c r="C109" t="s">
        <v>40</v>
      </c>
      <c r="D109" t="s">
        <v>23</v>
      </c>
      <c r="E109" s="20">
        <v>0</v>
      </c>
      <c r="F109" t="s">
        <v>41</v>
      </c>
      <c r="G109" s="10">
        <f>SUM(E107:E109)</f>
        <v>5</v>
      </c>
      <c r="H109" s="21">
        <f>IFERROR(IF(OR(E107&gt;0,E109&gt;0),ROUND(E107/(E107+E109),2),""),0)</f>
        <v>1</v>
      </c>
      <c r="I109" s="21">
        <f>IFERROR(IF(G107&gt;0,(E107+E108)/(G107),""),0)</f>
        <v>1</v>
      </c>
      <c r="J109" s="1">
        <v>0.6</v>
      </c>
      <c r="K109" s="10" t="s">
        <v>34</v>
      </c>
      <c r="L109" s="20" t="s">
        <v>42</v>
      </c>
      <c r="M109" s="10" t="str">
        <f>IF(K107="Y",(E107+E109) &amp; " of " &amp; G107,E107 &amp; " of " &amp; G107)</f>
        <v>5 of 5</v>
      </c>
      <c r="N109" s="19">
        <v>45199</v>
      </c>
      <c r="O109" s="11">
        <f t="shared" si="8"/>
        <v>0</v>
      </c>
      <c r="P109" s="18" t="s">
        <v>38</v>
      </c>
      <c r="Q109" s="18" t="s">
        <v>38</v>
      </c>
    </row>
    <row r="110" spans="1:17" x14ac:dyDescent="0.25">
      <c r="A110">
        <v>2023</v>
      </c>
      <c r="B110" t="s">
        <v>16</v>
      </c>
      <c r="C110" t="s">
        <v>43</v>
      </c>
      <c r="D110" t="s">
        <v>18</v>
      </c>
      <c r="E110" s="20">
        <v>0</v>
      </c>
      <c r="F110" t="s">
        <v>44</v>
      </c>
      <c r="G110" s="10">
        <f>SUM(E110:E112)</f>
        <v>0</v>
      </c>
      <c r="H110" s="20" t="str">
        <f>IFERROR(IF(OR(E110&gt;0,E112&gt;0),ROUND(E110/(E110+E112),2),""),0)</f>
        <v/>
      </c>
      <c r="I110" s="20"/>
      <c r="J110" s="1">
        <v>0.6</v>
      </c>
      <c r="K110" s="10" t="s">
        <v>34</v>
      </c>
      <c r="L110" s="20" t="s">
        <v>38</v>
      </c>
      <c r="M110" s="10" t="str">
        <f>IF(K110="Y",(E110+E112) &amp; " of " &amp; G110,E110 &amp; " of " &amp; G110)</f>
        <v>0 of 0</v>
      </c>
      <c r="N110" s="19">
        <v>45199</v>
      </c>
      <c r="O110" s="11">
        <f t="shared" si="8"/>
        <v>0</v>
      </c>
      <c r="P110" s="18" t="s">
        <v>38</v>
      </c>
      <c r="Q110" s="18" t="s">
        <v>38</v>
      </c>
    </row>
    <row r="111" spans="1:17" x14ac:dyDescent="0.25">
      <c r="A111">
        <v>2023</v>
      </c>
      <c r="B111" t="s">
        <v>16</v>
      </c>
      <c r="C111" t="s">
        <v>43</v>
      </c>
      <c r="D111" t="s">
        <v>22</v>
      </c>
      <c r="E111" s="20">
        <v>0</v>
      </c>
      <c r="F111" t="s">
        <v>44</v>
      </c>
      <c r="G111" s="10">
        <f>SUM(E110:E112)</f>
        <v>0</v>
      </c>
      <c r="H111" s="20" t="str">
        <f>IFERROR(IF(OR(E110&gt;0,E112&gt;0),ROUND(E110/(E110+E112),2),""),0)</f>
        <v/>
      </c>
      <c r="I111" s="20"/>
      <c r="J111" s="1">
        <v>0.6</v>
      </c>
      <c r="K111" s="10" t="s">
        <v>34</v>
      </c>
      <c r="L111" s="20" t="s">
        <v>38</v>
      </c>
      <c r="M111" s="10" t="str">
        <f>IF(K110="Y",(E110+E112) &amp; " of " &amp; G110,E110 &amp; " of " &amp; G110)</f>
        <v>0 of 0</v>
      </c>
      <c r="N111" s="19">
        <v>45199</v>
      </c>
      <c r="O111" s="11">
        <f t="shared" si="8"/>
        <v>0</v>
      </c>
      <c r="P111" s="18" t="s">
        <v>38</v>
      </c>
      <c r="Q111" s="18" t="s">
        <v>38</v>
      </c>
    </row>
    <row r="112" spans="1:17" x14ac:dyDescent="0.25">
      <c r="A112">
        <v>2023</v>
      </c>
      <c r="B112" t="s">
        <v>16</v>
      </c>
      <c r="C112" t="s">
        <v>43</v>
      </c>
      <c r="D112" t="s">
        <v>23</v>
      </c>
      <c r="E112" s="20">
        <v>0</v>
      </c>
      <c r="F112" t="s">
        <v>44</v>
      </c>
      <c r="G112" s="10">
        <f>SUM(E110:E112)</f>
        <v>0</v>
      </c>
      <c r="H112" s="20" t="str">
        <f>IFERROR(IF(OR(E110&gt;0,E112&gt;0),ROUND(E110/(E110+E112),2),""),0)</f>
        <v/>
      </c>
      <c r="I112" s="20"/>
      <c r="J112" s="1">
        <v>0.6</v>
      </c>
      <c r="K112" s="10" t="s">
        <v>34</v>
      </c>
      <c r="L112" s="20" t="s">
        <v>38</v>
      </c>
      <c r="M112" s="10" t="str">
        <f>IF(K110="Y",(E110+E112) &amp; " of " &amp; G110,E110 &amp; " of " &amp; G110)</f>
        <v>0 of 0</v>
      </c>
      <c r="N112" s="19">
        <v>45199</v>
      </c>
      <c r="O112" s="11">
        <f t="shared" si="8"/>
        <v>0</v>
      </c>
      <c r="P112" s="18" t="s">
        <v>38</v>
      </c>
      <c r="Q112" s="18" t="s">
        <v>38</v>
      </c>
    </row>
  </sheetData>
  <autoFilter ref="A1:Q112" xr:uid="{00000000-0001-0000-0000-000000000000}"/>
  <pageMargins left="0.7" right="0.7" top="0.75" bottom="0.75" header="0.3" footer="0.3"/>
  <pageSetup orientation="portrait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82c12e9-f0fe-44ba-8a31-bf8257c71c77">
      <Terms xmlns="http://schemas.microsoft.com/office/infopath/2007/PartnerControls"/>
    </lcf76f155ced4ddcb4097134ff3c332f>
    <TaxCatchAll xmlns="20867c8d-1cc9-4acd-a073-94634f6a764f" xsi:nil="true"/>
    <DateModified xmlns="a82c12e9-f0fe-44ba-8a31-bf8257c71c77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988068ACF89E84F925A8831C32630E0" ma:contentTypeVersion="15" ma:contentTypeDescription="Create a new document." ma:contentTypeScope="" ma:versionID="0425a68601e899f2e35b535ed68a8a39">
  <xsd:schema xmlns:xsd="http://www.w3.org/2001/XMLSchema" xmlns:xs="http://www.w3.org/2001/XMLSchema" xmlns:p="http://schemas.microsoft.com/office/2006/metadata/properties" xmlns:ns2="a82c12e9-f0fe-44ba-8a31-bf8257c71c77" xmlns:ns3="7467b07a-63e4-4526-818f-48c6a4d2dc7d" xmlns:ns4="20867c8d-1cc9-4acd-a073-94634f6a764f" targetNamespace="http://schemas.microsoft.com/office/2006/metadata/properties" ma:root="true" ma:fieldsID="c8134114329627589423dcbeba2e958d" ns2:_="" ns3:_="" ns4:_="">
    <xsd:import namespace="a82c12e9-f0fe-44ba-8a31-bf8257c71c77"/>
    <xsd:import namespace="7467b07a-63e4-4526-818f-48c6a4d2dc7d"/>
    <xsd:import namespace="20867c8d-1cc9-4acd-a073-94634f6a764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DateModified" minOccurs="0"/>
                <xsd:element ref="ns2:MediaLengthInSeconds" minOccurs="0"/>
                <xsd:element ref="ns2:lcf76f155ced4ddcb4097134ff3c332f" minOccurs="0"/>
                <xsd:element ref="ns4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2c12e9-f0fe-44ba-8a31-bf8257c71c7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DateModified" ma:index="17" nillable="true" ma:displayName="Date Modified" ma:format="DateTime" ma:internalName="DateModified">
      <xsd:simpleType>
        <xsd:restriction base="dms:DateTime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79cf906e-e933-44a8-8421-1c91ada6f12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67b07a-63e4-4526-818f-48c6a4d2dc7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867c8d-1cc9-4acd-a073-94634f6a764f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42975dd9-2e55-461b-ac30-758bee8f77fa}" ma:internalName="TaxCatchAll" ma:showField="CatchAllData" ma:web="7467b07a-63e4-4526-818f-48c6a4d2dc7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26FAE0A-F804-4FDA-BD9E-76C455B5B9AD}">
  <ds:schemaRefs>
    <ds:schemaRef ds:uri="http://schemas.microsoft.com/office/2006/metadata/properties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20867c8d-1cc9-4acd-a073-94634f6a764f"/>
    <ds:schemaRef ds:uri="7467b07a-63e4-4526-818f-48c6a4d2dc7d"/>
    <ds:schemaRef ds:uri="http://purl.org/dc/elements/1.1/"/>
    <ds:schemaRef ds:uri="a82c12e9-f0fe-44ba-8a31-bf8257c71c77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DEA91650-952E-41D8-AE35-31628E6B625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6D0FF55-551C-4E4F-8DD8-F488A1281AD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82c12e9-f0fe-44ba-8a31-bf8257c71c77"/>
    <ds:schemaRef ds:uri="7467b07a-63e4-4526-818f-48c6a4d2dc7d"/>
    <ds:schemaRef ds:uri="20867c8d-1cc9-4acd-a073-94634f6a764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PDUFA Proc. Not. &amp; Res. Dataset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McReynolds, Kelly</dc:creator>
  <cp:lastModifiedBy>Navarro, Michelle</cp:lastModifiedBy>
  <dcterms:created xsi:type="dcterms:W3CDTF">2020-02-06T16:02:34Z</dcterms:created>
  <dcterms:modified xsi:type="dcterms:W3CDTF">2024-01-26T20:10:39Z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0x0101000988068ACF89E84F925A8831C32630E0</vt:lpwstr>
  </property>
  <property fmtid="{D5CDD505-2E9C-101B-9397-08002B2CF9AE}" pid="3" name="MediaServiceImageTags">
    <vt:lpwstr/>
  </property>
</Properties>
</file>